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1720" windowHeight="9525" activeTab="2"/>
  </bookViews>
  <sheets>
    <sheet name="Приложение №1" sheetId="1" r:id="rId1"/>
    <sheet name="Приложение №2" sheetId="2" r:id="rId2"/>
    <sheet name="Приложение №3" sheetId="3" r:id="rId3"/>
  </sheets>
  <calcPr calcId="124519"/>
</workbook>
</file>

<file path=xl/calcChain.xml><?xml version="1.0" encoding="utf-8"?>
<calcChain xmlns="http://schemas.openxmlformats.org/spreadsheetml/2006/main">
  <c r="C30" i="3"/>
  <c r="C31"/>
  <c r="C20"/>
  <c r="C22"/>
  <c r="C23"/>
  <c r="C24"/>
  <c r="C25"/>
  <c r="C26"/>
  <c r="C27"/>
  <c r="C28"/>
  <c r="C29"/>
  <c r="C21"/>
  <c r="C16"/>
  <c r="C18"/>
  <c r="C19"/>
  <c r="C17"/>
  <c r="D17"/>
  <c r="D18"/>
  <c r="D19"/>
  <c r="D20"/>
  <c r="D21"/>
  <c r="D22"/>
  <c r="D23"/>
  <c r="D24"/>
  <c r="D25"/>
  <c r="D26"/>
  <c r="D27"/>
  <c r="D28"/>
  <c r="D29"/>
  <c r="D30"/>
  <c r="D31"/>
  <c r="D16"/>
  <c r="W20"/>
  <c r="W30"/>
  <c r="W16"/>
  <c r="V30"/>
  <c r="U30"/>
  <c r="V20"/>
  <c r="U20"/>
  <c r="V16"/>
  <c r="U16"/>
  <c r="T30"/>
  <c r="S30"/>
  <c r="T20"/>
  <c r="S20"/>
  <c r="T16"/>
  <c r="S16"/>
  <c r="R30"/>
  <c r="Q30"/>
  <c r="R20"/>
  <c r="Q20"/>
  <c r="R16"/>
  <c r="Q16"/>
  <c r="P30"/>
  <c r="O30"/>
  <c r="P20"/>
  <c r="O20"/>
  <c r="P16"/>
  <c r="O16"/>
  <c r="N30"/>
  <c r="M30"/>
  <c r="L30"/>
  <c r="K30"/>
  <c r="L20"/>
  <c r="K20"/>
  <c r="L16"/>
  <c r="K16"/>
  <c r="X16"/>
  <c r="N16"/>
  <c r="M16"/>
  <c r="M18" i="2"/>
  <c r="M17"/>
  <c r="M16"/>
  <c r="J30" i="3"/>
  <c r="J20"/>
  <c r="J16"/>
  <c r="H20"/>
  <c r="H30"/>
  <c r="H16"/>
  <c r="G30"/>
  <c r="G20"/>
  <c r="G16"/>
  <c r="F30"/>
  <c r="F20"/>
  <c r="F16"/>
  <c r="E30"/>
  <c r="E20"/>
  <c r="E16"/>
  <c r="I30"/>
  <c r="I20"/>
  <c r="I16"/>
  <c r="X30"/>
  <c r="X20"/>
  <c r="N20"/>
  <c r="M20"/>
  <c r="R29" i="2"/>
  <c r="Q29"/>
  <c r="P29"/>
  <c r="O29"/>
  <c r="N29"/>
  <c r="M29"/>
  <c r="K29"/>
  <c r="J29"/>
  <c r="I29"/>
  <c r="H29"/>
  <c r="M30"/>
  <c r="M28"/>
  <c r="M27"/>
  <c r="M26"/>
  <c r="M25"/>
  <c r="M24"/>
  <c r="M23"/>
  <c r="M22"/>
  <c r="M21"/>
  <c r="M20"/>
  <c r="R27" i="1" l="1"/>
  <c r="D27"/>
  <c r="C27"/>
  <c r="R17"/>
  <c r="H17"/>
  <c r="G17"/>
  <c r="D17"/>
  <c r="C26"/>
  <c r="C23"/>
  <c r="C25"/>
  <c r="C24"/>
  <c r="C22"/>
  <c r="C21"/>
  <c r="C20"/>
  <c r="C19"/>
  <c r="C18"/>
  <c r="C17" s="1"/>
  <c r="J30" i="2"/>
  <c r="R19"/>
  <c r="P19"/>
  <c r="O19"/>
  <c r="N19"/>
  <c r="M19"/>
  <c r="K19"/>
  <c r="J19"/>
  <c r="I19"/>
  <c r="H19"/>
  <c r="C28" i="1"/>
  <c r="Q17"/>
  <c r="P17"/>
  <c r="O17"/>
  <c r="N17"/>
  <c r="M17"/>
  <c r="L17"/>
  <c r="K17"/>
  <c r="J17"/>
  <c r="I17"/>
  <c r="F17"/>
  <c r="E17"/>
  <c r="Q19" i="2" l="1"/>
  <c r="C16" i="1"/>
  <c r="C15"/>
  <c r="C14"/>
  <c r="R13"/>
  <c r="Q13"/>
  <c r="P13"/>
  <c r="O13"/>
  <c r="N13"/>
  <c r="M13"/>
  <c r="L13"/>
  <c r="K13"/>
  <c r="J13"/>
  <c r="I13"/>
  <c r="H13"/>
  <c r="G13"/>
  <c r="F13"/>
  <c r="D13"/>
  <c r="R15" i="2"/>
  <c r="K15"/>
  <c r="J15"/>
  <c r="I15"/>
  <c r="Q15" s="1"/>
  <c r="H15"/>
  <c r="C13" i="1" l="1"/>
</calcChain>
</file>

<file path=xl/sharedStrings.xml><?xml version="1.0" encoding="utf-8"?>
<sst xmlns="http://schemas.openxmlformats.org/spreadsheetml/2006/main" count="231" uniqueCount="97">
  <si>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</si>
  <si>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</si>
  <si>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</si>
  <si>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</si>
  <si>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</si>
  <si>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</si>
  <si>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</si>
  <si>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</si>
  <si>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</si>
  <si>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</si>
  <si>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</si>
  <si>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</si>
  <si>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</si>
  <si>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</si>
  <si>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</si>
  <si>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</si>
  <si>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</si>
  <si>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</si>
  <si>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</si>
  <si>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</si>
  <si>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</si>
  <si>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</si>
  <si>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</si>
  <si>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</si>
  <si>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</si>
  <si>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</si>
  <si>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</si>
  <si>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</si>
  <si>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</si>
  <si>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</si>
  <si>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</si>
  <si>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</si>
  <si>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</si>
  <si>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</si>
  <si>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</si>
  <si>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</si>
  <si>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</si>
  <si>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</si>
  <si>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</si>
  <si>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</si>
  <si>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</si>
  <si>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</si>
  <si>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</si>
  <si>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Панельные</t>
  </si>
  <si>
    <t>Всего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</si>
  <si>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</si>
  <si>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</si>
  <si>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</si>
  <si>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</si>
  <si>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</si>
  <si>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</si>
  <si>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Каменные, кирпичные</t>
  </si>
  <si>
    <t>п Никологоры пер Красноармейский д.7</t>
  </si>
  <si>
    <t>п Никологоры ул Пушкинская д.48</t>
  </si>
  <si>
    <t>п Никологоры ул Советская д.26</t>
  </si>
  <si>
    <t>п Никологоры ул Пушкинский пер, 15</t>
  </si>
  <si>
    <t>1960</t>
  </si>
  <si>
    <t>2</t>
  </si>
  <si>
    <t>1</t>
  </si>
  <si>
    <t>05.2018</t>
  </si>
  <si>
    <t>06.2018</t>
  </si>
  <si>
    <t>Итого по поселок Никологоры по 2017 году</t>
  </si>
  <si>
    <t>Итого по поселок Никологоры по 2018 году</t>
  </si>
  <si>
    <t>Приложение</t>
  </si>
  <si>
    <t>Таблица №1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</si>
  <si>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</si>
  <si>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Таблица №2</t>
  </si>
  <si>
    <t>к краткосрочному плану реализации
 региональной программы капитального ремонта общего имущества в многоквартирных домах на 2017 год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</si>
  <si>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на 2017 - 2019 годы</t>
  </si>
  <si>
    <t>к постановлению администрации</t>
  </si>
  <si>
    <t>от 27.09.2016 № 170</t>
  </si>
  <si>
    <t>от 13.10.2017 № 169</t>
  </si>
  <si>
    <t>Приложение № 1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</si>
  <si>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поселок Никологоры на 2017 -2019 годы</t>
  </si>
  <si>
    <t>п Никологоры ул Е.Игошина д.1а</t>
  </si>
  <si>
    <t>п Никологоры ул Е.Игошина д.2а</t>
  </si>
  <si>
    <t>п Никологоры ул Е.Игошина д. 3а</t>
  </si>
  <si>
    <t>п Никологоры ул Е.Игошина д. 6а</t>
  </si>
  <si>
    <t>п Никологоры ул Е.Игошина д. 8а</t>
  </si>
  <si>
    <t>п Никологоры пер Пушкинский д. 1а</t>
  </si>
  <si>
    <t>п Никологоры пер Пушкинский д. 14</t>
  </si>
  <si>
    <t>п Никологоры ул 1 Пролетарская д. 53</t>
  </si>
  <si>
    <t>п Приозерный ул Кирзаводская д. 2</t>
  </si>
  <si>
    <t>Итого по поселок Никологоры по 2019 году</t>
  </si>
  <si>
    <t>11.2018</t>
  </si>
  <si>
    <t>02.2018</t>
  </si>
  <si>
    <t>10.2018</t>
  </si>
  <si>
    <t>02.2019</t>
  </si>
  <si>
    <t>Х</t>
  </si>
  <si>
    <t>11.2017</t>
  </si>
  <si>
    <t>12.2017</t>
  </si>
  <si>
    <t>Сведения по видам работ реализации краткосрочного плана
капитального ремонта общего имущества в мноргоквартирных домах
на территории муниципального образования поселок Никологоры</t>
  </si>
  <si>
    <t>Итого по поселок Никологоры на 2017 год</t>
  </si>
  <si>
    <t>Итого по поселок Никологоры на 2018 год</t>
  </si>
  <si>
    <t>Итого по поселок Никологоры на 2019 год</t>
  </si>
  <si>
    <t>Приложение № 2</t>
  </si>
  <si>
    <t>Приложение № 3</t>
  </si>
</sst>
</file>

<file path=xl/styles.xml><?xml version="1.0" encoding="utf-8"?>
<styleSheet xmlns="http://schemas.openxmlformats.org/spreadsheetml/2006/main">
  <numFmts count="3">
    <numFmt numFmtId="164" formatCode="###\ ###\ ###\ ##0"/>
    <numFmt numFmtId="165" formatCode="###\ ###\ ###\ ##0.00"/>
    <numFmt numFmtId="166" formatCode="_-* #,##0.00_р_._-;\-* #,##0.00_р_._-;_-* \-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2" fillId="0" borderId="0"/>
    <xf numFmtId="0" fontId="9" fillId="0" borderId="0"/>
    <xf numFmtId="166" fontId="12" fillId="0" borderId="0" applyFill="0" applyBorder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/>
    <xf numFmtId="4" fontId="2" fillId="0" borderId="1" xfId="1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right"/>
    </xf>
    <xf numFmtId="4" fontId="8" fillId="0" borderId="1" xfId="9" applyNumberFormat="1" applyFont="1" applyFill="1" applyBorder="1" applyAlignment="1">
      <alignment horizontal="right" vertical="center"/>
    </xf>
    <xf numFmtId="4" fontId="8" fillId="0" borderId="1" xfId="9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wrapText="1"/>
    </xf>
    <xf numFmtId="0" fontId="11" fillId="0" borderId="5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1" fontId="0" fillId="0" borderId="0" xfId="0" applyNumberFormat="1" applyFill="1"/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/>
    <xf numFmtId="0" fontId="13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8" fillId="0" borderId="1" xfId="4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4" fontId="7" fillId="0" borderId="1" xfId="1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NumberForma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left" wrapText="1"/>
    </xf>
  </cellXfs>
  <cellStyles count="11">
    <cellStyle name="Excel Built-in Normal 2" xfId="8"/>
    <cellStyle name="Обычный" xfId="0" builtinId="0"/>
    <cellStyle name="Обычный 10" xfId="3"/>
    <cellStyle name="Обычный 14" xfId="6"/>
    <cellStyle name="Обычный 19" xfId="5"/>
    <cellStyle name="Обычный 2" xfId="2"/>
    <cellStyle name="Обычный 3" xfId="1"/>
    <cellStyle name="Обычный 5" xfId="9"/>
    <cellStyle name="Обычный 6" xfId="7"/>
    <cellStyle name="Обычный 7" xfId="4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D1" zoomScale="75" zoomScaleNormal="75" workbookViewId="0">
      <selection activeCell="O1" sqref="O1:R3"/>
    </sheetView>
  </sheetViews>
  <sheetFormatPr defaultRowHeight="15"/>
  <cols>
    <col min="1" max="1" width="8" style="10" customWidth="1"/>
    <col min="2" max="2" width="61.7109375" style="10" customWidth="1"/>
    <col min="3" max="3" width="21.85546875" style="10" customWidth="1"/>
    <col min="4" max="4" width="15.42578125" style="10" customWidth="1"/>
    <col min="5" max="5" width="11.7109375" style="10" bestFit="1" customWidth="1"/>
    <col min="6" max="6" width="15.28515625" style="10" customWidth="1"/>
    <col min="7" max="7" width="13.42578125" style="10" customWidth="1"/>
    <col min="8" max="8" width="16.42578125" style="10" customWidth="1"/>
    <col min="9" max="9" width="12" style="10" customWidth="1"/>
    <col min="10" max="10" width="15" style="10" customWidth="1"/>
    <col min="11" max="11" width="12.7109375" style="10" customWidth="1"/>
    <col min="12" max="12" width="16.85546875" style="10" customWidth="1"/>
    <col min="13" max="13" width="11.7109375" style="10" customWidth="1"/>
    <col min="14" max="14" width="12.7109375" style="10" customWidth="1"/>
    <col min="15" max="15" width="17" style="10" customWidth="1"/>
    <col min="16" max="16" width="17.7109375" style="10" customWidth="1"/>
    <col min="17" max="17" width="14.5703125" style="10" customWidth="1"/>
    <col min="18" max="18" width="15.7109375" style="10" customWidth="1"/>
    <col min="19" max="16384" width="9.140625" style="10"/>
  </cols>
  <sheetData>
    <row r="1" spans="1:18" ht="18.75">
      <c r="O1" s="60" t="s">
        <v>72</v>
      </c>
      <c r="P1" s="60"/>
      <c r="Q1" s="60"/>
      <c r="R1" s="60"/>
    </row>
    <row r="2" spans="1:18" ht="18.75">
      <c r="O2" s="60" t="s">
        <v>69</v>
      </c>
      <c r="P2" s="60"/>
      <c r="Q2" s="60"/>
      <c r="R2" s="60"/>
    </row>
    <row r="3" spans="1:18" ht="18.75">
      <c r="O3" s="60" t="s">
        <v>71</v>
      </c>
      <c r="P3" s="60"/>
      <c r="Q3" s="60"/>
      <c r="R3" s="60"/>
    </row>
    <row r="5" spans="1:18" ht="18.75">
      <c r="A5" s="37"/>
      <c r="B5" s="38"/>
      <c r="E5" s="38"/>
      <c r="O5" s="69" t="s">
        <v>63</v>
      </c>
      <c r="P5" s="69"/>
      <c r="Q5" s="69"/>
      <c r="R5" s="69"/>
    </row>
    <row r="6" spans="1:18" ht="18.75" customHeight="1">
      <c r="A6" s="37"/>
      <c r="B6" s="38"/>
      <c r="E6" s="39"/>
      <c r="O6" s="70" t="s">
        <v>69</v>
      </c>
      <c r="P6" s="70"/>
      <c r="Q6" s="70"/>
      <c r="R6" s="70"/>
    </row>
    <row r="7" spans="1:18" ht="18.75" customHeight="1">
      <c r="A7" s="37"/>
      <c r="B7" s="38"/>
      <c r="E7" s="38"/>
      <c r="O7" s="70" t="s">
        <v>70</v>
      </c>
      <c r="P7" s="70"/>
      <c r="Q7" s="70"/>
      <c r="R7" s="70"/>
    </row>
    <row r="8" spans="1:18" ht="69.75" customHeight="1">
      <c r="A8" s="71" t="s">
        <v>73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ht="45.75" customHeight="1">
      <c r="A9" s="63" t="s">
        <v>0</v>
      </c>
      <c r="B9" s="63" t="s">
        <v>1</v>
      </c>
      <c r="C9" s="67" t="s">
        <v>2</v>
      </c>
      <c r="D9" s="63" t="s">
        <v>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3" t="s">
        <v>4</v>
      </c>
      <c r="P9" s="64"/>
      <c r="Q9" s="64"/>
      <c r="R9" s="64"/>
    </row>
    <row r="10" spans="1:18" ht="76.5">
      <c r="A10" s="64"/>
      <c r="B10" s="64"/>
      <c r="C10" s="68"/>
      <c r="D10" s="1" t="s">
        <v>5</v>
      </c>
      <c r="E10" s="63" t="s">
        <v>6</v>
      </c>
      <c r="F10" s="64"/>
      <c r="G10" s="63" t="s">
        <v>7</v>
      </c>
      <c r="H10" s="64"/>
      <c r="I10" s="63" t="s">
        <v>8</v>
      </c>
      <c r="J10" s="64"/>
      <c r="K10" s="63" t="s">
        <v>9</v>
      </c>
      <c r="L10" s="64"/>
      <c r="M10" s="63" t="s">
        <v>10</v>
      </c>
      <c r="N10" s="64"/>
      <c r="O10" s="1" t="s">
        <v>11</v>
      </c>
      <c r="P10" s="1" t="s">
        <v>12</v>
      </c>
      <c r="Q10" s="1" t="s">
        <v>13</v>
      </c>
      <c r="R10" s="2" t="s">
        <v>14</v>
      </c>
    </row>
    <row r="11" spans="1:18" ht="15.75" customHeight="1">
      <c r="A11" s="65"/>
      <c r="B11" s="66"/>
      <c r="C11" s="3" t="s">
        <v>15</v>
      </c>
      <c r="D11" s="4" t="s">
        <v>15</v>
      </c>
      <c r="E11" s="5" t="s">
        <v>16</v>
      </c>
      <c r="F11" s="6" t="s">
        <v>15</v>
      </c>
      <c r="G11" s="6" t="s">
        <v>17</v>
      </c>
      <c r="H11" s="6" t="s">
        <v>15</v>
      </c>
      <c r="I11" s="4" t="s">
        <v>17</v>
      </c>
      <c r="J11" s="4" t="s">
        <v>15</v>
      </c>
      <c r="K11" s="6" t="s">
        <v>17</v>
      </c>
      <c r="L11" s="6" t="s">
        <v>15</v>
      </c>
      <c r="M11" s="6" t="s">
        <v>18</v>
      </c>
      <c r="N11" s="6" t="s">
        <v>15</v>
      </c>
      <c r="O11" s="4" t="s">
        <v>15</v>
      </c>
      <c r="P11" s="4" t="s">
        <v>15</v>
      </c>
      <c r="Q11" s="4" t="s">
        <v>15</v>
      </c>
      <c r="R11" s="7" t="s">
        <v>15</v>
      </c>
    </row>
    <row r="12" spans="1:18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</row>
    <row r="13" spans="1:18" ht="15" customHeight="1">
      <c r="A13" s="12" t="s">
        <v>61</v>
      </c>
      <c r="B13" s="27"/>
      <c r="C13" s="11">
        <f>D13+F13+H13+J13+L13+N13+O13+P13+Q13+R13</f>
        <v>5267253.1099999994</v>
      </c>
      <c r="D13" s="11">
        <f t="shared" ref="D13:R13" si="0">SUM(D14:D16)</f>
        <v>0</v>
      </c>
      <c r="E13" s="13">
        <v>0</v>
      </c>
      <c r="F13" s="11">
        <f t="shared" si="0"/>
        <v>0</v>
      </c>
      <c r="G13" s="11">
        <f t="shared" si="0"/>
        <v>1616.8</v>
      </c>
      <c r="H13" s="11">
        <f t="shared" si="0"/>
        <v>4941806.1399999997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325446.96999999997</v>
      </c>
    </row>
    <row r="14" spans="1:18" s="52" customFormat="1" ht="15" customHeight="1">
      <c r="A14" s="53">
        <v>1</v>
      </c>
      <c r="B14" s="49" t="s">
        <v>52</v>
      </c>
      <c r="C14" s="50">
        <f t="shared" ref="C14:C16" si="1">D14+F14+H14+J14+L14+N14+O14+P14+Q14+R14</f>
        <v>3689400.69</v>
      </c>
      <c r="D14" s="50">
        <v>0</v>
      </c>
      <c r="E14" s="51">
        <v>0</v>
      </c>
      <c r="F14" s="50">
        <v>0</v>
      </c>
      <c r="G14" s="11">
        <v>1343.8</v>
      </c>
      <c r="H14" s="11">
        <v>3529400.69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11">
        <v>160000</v>
      </c>
    </row>
    <row r="15" spans="1:18" s="52" customFormat="1" ht="15" customHeight="1">
      <c r="A15" s="53">
        <v>2</v>
      </c>
      <c r="B15" s="49" t="s">
        <v>53</v>
      </c>
      <c r="C15" s="50">
        <f t="shared" si="1"/>
        <v>1512405.45</v>
      </c>
      <c r="D15" s="50">
        <v>0</v>
      </c>
      <c r="E15" s="51">
        <v>0</v>
      </c>
      <c r="F15" s="50">
        <v>0</v>
      </c>
      <c r="G15" s="11">
        <v>273</v>
      </c>
      <c r="H15" s="11">
        <v>1412405.45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11">
        <v>100000</v>
      </c>
    </row>
    <row r="16" spans="1:18" ht="15" customHeight="1">
      <c r="A16" s="54">
        <v>3</v>
      </c>
      <c r="B16" s="26" t="s">
        <v>54</v>
      </c>
      <c r="C16" s="11">
        <f t="shared" si="1"/>
        <v>65446.97</v>
      </c>
      <c r="D16" s="11">
        <v>0</v>
      </c>
      <c r="E16" s="13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65446.97</v>
      </c>
    </row>
    <row r="17" spans="1:18" ht="15" customHeight="1">
      <c r="A17" s="35" t="s">
        <v>62</v>
      </c>
      <c r="B17" s="30"/>
      <c r="C17" s="24">
        <f>C18+C19+C20+C21+C22+C23+C24+C25+C26</f>
        <v>10549372.640000001</v>
      </c>
      <c r="D17" s="24">
        <f>D18+D19+D20+D21+D22+D23+D24+D25+D26</f>
        <v>0</v>
      </c>
      <c r="E17" s="24">
        <f>SUM(E28:E28)</f>
        <v>0</v>
      </c>
      <c r="F17" s="24">
        <f>SUM(F28:F28)</f>
        <v>0</v>
      </c>
      <c r="G17" s="24">
        <f>G18+G19+G20+G21+G22+G23+G24+G25+G26</f>
        <v>2476.96</v>
      </c>
      <c r="H17" s="24">
        <f>H18+H19+H20+H21+H22+H23+H24+H25+H26</f>
        <v>9629372.6400000006</v>
      </c>
      <c r="I17" s="24">
        <f t="shared" ref="I17:Q17" si="2">SUM(I28:I28)</f>
        <v>0</v>
      </c>
      <c r="J17" s="24">
        <f t="shared" si="2"/>
        <v>0</v>
      </c>
      <c r="K17" s="24">
        <f t="shared" si="2"/>
        <v>0</v>
      </c>
      <c r="L17" s="24">
        <f t="shared" si="2"/>
        <v>0</v>
      </c>
      <c r="M17" s="24">
        <f t="shared" si="2"/>
        <v>0</v>
      </c>
      <c r="N17" s="24">
        <f t="shared" si="2"/>
        <v>0</v>
      </c>
      <c r="O17" s="24">
        <f t="shared" si="2"/>
        <v>0</v>
      </c>
      <c r="P17" s="24">
        <f t="shared" si="2"/>
        <v>0</v>
      </c>
      <c r="Q17" s="24">
        <f t="shared" si="2"/>
        <v>0</v>
      </c>
      <c r="R17" s="24">
        <f>R18+R19+R20+R21+R22+R23+R24+R25+R26</f>
        <v>920000</v>
      </c>
    </row>
    <row r="18" spans="1:18" ht="15" customHeight="1">
      <c r="A18" s="54">
        <v>1</v>
      </c>
      <c r="B18" s="30" t="s">
        <v>74</v>
      </c>
      <c r="C18" s="24">
        <f>F18+H18+J18+L18+N18+O18+P18+Q18+R18</f>
        <v>829227.3</v>
      </c>
      <c r="D18" s="24">
        <v>0</v>
      </c>
      <c r="E18" s="24">
        <v>0</v>
      </c>
      <c r="F18" s="24">
        <v>0</v>
      </c>
      <c r="G18" s="24">
        <v>194.7</v>
      </c>
      <c r="H18" s="24">
        <v>729227.3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100000</v>
      </c>
    </row>
    <row r="19" spans="1:18" ht="15" customHeight="1">
      <c r="A19" s="54">
        <v>2</v>
      </c>
      <c r="B19" s="30" t="s">
        <v>75</v>
      </c>
      <c r="C19" s="24">
        <f t="shared" ref="C19:C26" si="3">D19+F19+H19+J19+L19+N19+O19+P19+Q19+R19</f>
        <v>787915</v>
      </c>
      <c r="D19" s="24">
        <v>0</v>
      </c>
      <c r="E19" s="24">
        <v>0</v>
      </c>
      <c r="F19" s="24">
        <v>0</v>
      </c>
      <c r="G19" s="24">
        <v>185</v>
      </c>
      <c r="H19" s="24">
        <v>687915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100000</v>
      </c>
    </row>
    <row r="20" spans="1:18" ht="15" customHeight="1">
      <c r="A20" s="54">
        <v>3</v>
      </c>
      <c r="B20" s="30" t="s">
        <v>76</v>
      </c>
      <c r="C20" s="24">
        <f t="shared" si="3"/>
        <v>1137153</v>
      </c>
      <c r="D20" s="24">
        <v>0</v>
      </c>
      <c r="E20" s="24">
        <v>0</v>
      </c>
      <c r="F20" s="24">
        <v>0</v>
      </c>
      <c r="G20" s="24">
        <v>267</v>
      </c>
      <c r="H20" s="24">
        <v>1037153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100000</v>
      </c>
    </row>
    <row r="21" spans="1:18" ht="15" customHeight="1">
      <c r="A21" s="54">
        <v>4</v>
      </c>
      <c r="B21" s="30" t="s">
        <v>77</v>
      </c>
      <c r="C21" s="24">
        <f t="shared" si="3"/>
        <v>1069690.44</v>
      </c>
      <c r="D21" s="24">
        <v>0</v>
      </c>
      <c r="E21" s="24">
        <v>0</v>
      </c>
      <c r="F21" s="24">
        <v>0</v>
      </c>
      <c r="G21" s="24">
        <v>251.16</v>
      </c>
      <c r="H21" s="24">
        <v>969690.44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100000</v>
      </c>
    </row>
    <row r="22" spans="1:18" ht="15" customHeight="1">
      <c r="A22" s="54">
        <v>5</v>
      </c>
      <c r="B22" s="30" t="s">
        <v>78</v>
      </c>
      <c r="C22" s="24">
        <f t="shared" si="3"/>
        <v>1088600.3999999999</v>
      </c>
      <c r="D22" s="24">
        <v>0</v>
      </c>
      <c r="E22" s="24">
        <v>0</v>
      </c>
      <c r="F22" s="24">
        <v>0</v>
      </c>
      <c r="G22" s="24">
        <v>255.6</v>
      </c>
      <c r="H22" s="24">
        <v>988600.4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100000</v>
      </c>
    </row>
    <row r="23" spans="1:18" ht="15" customHeight="1">
      <c r="A23" s="54">
        <v>6</v>
      </c>
      <c r="B23" s="30" t="s">
        <v>81</v>
      </c>
      <c r="C23" s="24">
        <f t="shared" si="3"/>
        <v>2589472</v>
      </c>
      <c r="D23" s="24">
        <v>0</v>
      </c>
      <c r="E23" s="24">
        <v>0</v>
      </c>
      <c r="F23" s="24">
        <v>0</v>
      </c>
      <c r="G23" s="24">
        <v>608</v>
      </c>
      <c r="H23" s="24">
        <v>2469472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120000</v>
      </c>
    </row>
    <row r="24" spans="1:18" ht="15" customHeight="1">
      <c r="A24" s="54">
        <v>7</v>
      </c>
      <c r="B24" s="30" t="s">
        <v>79</v>
      </c>
      <c r="C24" s="24">
        <f t="shared" si="3"/>
        <v>860318</v>
      </c>
      <c r="D24" s="24">
        <v>0</v>
      </c>
      <c r="E24" s="24">
        <v>0</v>
      </c>
      <c r="F24" s="24">
        <v>0</v>
      </c>
      <c r="G24" s="24">
        <v>202</v>
      </c>
      <c r="H24" s="24">
        <v>760318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100000</v>
      </c>
    </row>
    <row r="25" spans="1:18" ht="15" customHeight="1">
      <c r="A25" s="54">
        <v>8</v>
      </c>
      <c r="B25" s="30" t="s">
        <v>80</v>
      </c>
      <c r="C25" s="24">
        <f t="shared" si="3"/>
        <v>790044.5</v>
      </c>
      <c r="D25" s="24">
        <v>0</v>
      </c>
      <c r="E25" s="24">
        <v>0</v>
      </c>
      <c r="F25" s="24">
        <v>0</v>
      </c>
      <c r="G25" s="24">
        <v>185.5</v>
      </c>
      <c r="H25" s="24">
        <v>690044.5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100000</v>
      </c>
    </row>
    <row r="26" spans="1:18" ht="15" customHeight="1">
      <c r="A26" s="54">
        <v>9</v>
      </c>
      <c r="B26" s="30" t="s">
        <v>82</v>
      </c>
      <c r="C26" s="24">
        <f t="shared" si="3"/>
        <v>1396952</v>
      </c>
      <c r="D26" s="24">
        <v>0</v>
      </c>
      <c r="E26" s="24">
        <v>0</v>
      </c>
      <c r="F26" s="24">
        <v>0</v>
      </c>
      <c r="G26" s="24">
        <v>328</v>
      </c>
      <c r="H26" s="24">
        <v>1296952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100000</v>
      </c>
    </row>
    <row r="27" spans="1:18" ht="15" customHeight="1">
      <c r="A27" s="61" t="s">
        <v>83</v>
      </c>
      <c r="B27" s="62"/>
      <c r="C27" s="24">
        <f>C28</f>
        <v>867558.53</v>
      </c>
      <c r="D27" s="24">
        <f>D28</f>
        <v>747558.53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>R28</f>
        <v>120000</v>
      </c>
    </row>
    <row r="28" spans="1:18" customFormat="1" ht="15" customHeight="1">
      <c r="A28" s="55">
        <v>1</v>
      </c>
      <c r="B28" s="30" t="s">
        <v>55</v>
      </c>
      <c r="C28" s="31">
        <f>D28+F28+H28+J28+L28+N28+O78+O28+P28+Q28+R28</f>
        <v>867558.53</v>
      </c>
      <c r="D28" s="32">
        <v>747558.53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120000</v>
      </c>
    </row>
  </sheetData>
  <mergeCells count="18">
    <mergeCell ref="K10:L10"/>
    <mergeCell ref="M10:N10"/>
    <mergeCell ref="O1:R1"/>
    <mergeCell ref="O2:R2"/>
    <mergeCell ref="O3:R3"/>
    <mergeCell ref="A27:B27"/>
    <mergeCell ref="A9:A11"/>
    <mergeCell ref="B9:B11"/>
    <mergeCell ref="C9:C10"/>
    <mergeCell ref="O5:R5"/>
    <mergeCell ref="O6:R6"/>
    <mergeCell ref="O7:R7"/>
    <mergeCell ref="A8:R8"/>
    <mergeCell ref="D9:N9"/>
    <mergeCell ref="O9:R9"/>
    <mergeCell ref="E10:F10"/>
    <mergeCell ref="G10:H10"/>
    <mergeCell ref="I10:J10"/>
  </mergeCells>
  <pageMargins left="0.25" right="0.25" top="0.75" bottom="0.75" header="0.3" footer="0.3"/>
  <pageSetup paperSize="9" scale="4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opLeftCell="C1" zoomScale="75" zoomScaleNormal="75" workbookViewId="0">
      <selection activeCell="A9" sqref="A9:S9"/>
    </sheetView>
  </sheetViews>
  <sheetFormatPr defaultRowHeight="15"/>
  <cols>
    <col min="1" max="1" width="9.140625" style="10"/>
    <col min="2" max="2" width="46" style="10" bestFit="1" customWidth="1"/>
    <col min="3" max="3" width="9.28515625" style="10" bestFit="1" customWidth="1"/>
    <col min="4" max="4" width="11.5703125" style="10" customWidth="1"/>
    <col min="5" max="5" width="24.5703125" style="10" customWidth="1"/>
    <col min="6" max="7" width="9.28515625" style="10" bestFit="1" customWidth="1"/>
    <col min="8" max="8" width="15.85546875" style="10" customWidth="1"/>
    <col min="9" max="9" width="13.5703125" style="10" customWidth="1"/>
    <col min="10" max="10" width="13" style="10" customWidth="1"/>
    <col min="11" max="12" width="12" style="10" customWidth="1"/>
    <col min="13" max="16" width="15.7109375" style="10" customWidth="1"/>
    <col min="17" max="17" width="10.5703125" style="10" customWidth="1"/>
    <col min="18" max="18" width="14.5703125" style="10" customWidth="1"/>
    <col min="19" max="19" width="14.28515625" style="10" customWidth="1"/>
    <col min="20" max="16384" width="9.140625" style="10"/>
  </cols>
  <sheetData>
    <row r="1" spans="1:20" ht="18.75">
      <c r="P1" s="60" t="s">
        <v>95</v>
      </c>
      <c r="Q1" s="60"/>
      <c r="R1" s="60"/>
      <c r="S1" s="60"/>
    </row>
    <row r="2" spans="1:20" ht="18.75">
      <c r="P2" s="60" t="s">
        <v>69</v>
      </c>
      <c r="Q2" s="60"/>
      <c r="R2" s="60"/>
      <c r="S2" s="60"/>
    </row>
    <row r="3" spans="1:20" ht="18.75">
      <c r="P3" s="60" t="s">
        <v>71</v>
      </c>
      <c r="Q3" s="60"/>
      <c r="R3" s="60"/>
      <c r="S3" s="60"/>
    </row>
    <row r="5" spans="1:20" ht="18.75">
      <c r="E5" s="38"/>
      <c r="K5" s="37"/>
      <c r="L5" s="40"/>
      <c r="Q5" s="41"/>
      <c r="R5" s="69" t="s">
        <v>64</v>
      </c>
      <c r="S5" s="69"/>
      <c r="T5" s="42"/>
    </row>
    <row r="6" spans="1:20" ht="18.75">
      <c r="E6" s="38"/>
      <c r="K6" s="37"/>
      <c r="L6" s="40"/>
      <c r="M6" s="70" t="s">
        <v>65</v>
      </c>
      <c r="N6" s="70"/>
      <c r="O6" s="70"/>
      <c r="P6" s="70"/>
      <c r="Q6" s="70"/>
      <c r="R6" s="70"/>
      <c r="S6" s="70"/>
      <c r="T6" s="43"/>
    </row>
    <row r="7" spans="1:20" ht="33.75" customHeight="1">
      <c r="E7" s="38"/>
      <c r="K7" s="37"/>
      <c r="L7" s="40"/>
      <c r="M7" s="70"/>
      <c r="N7" s="70"/>
      <c r="O7" s="70"/>
      <c r="P7" s="70"/>
      <c r="Q7" s="70"/>
      <c r="R7" s="70"/>
      <c r="S7" s="70"/>
      <c r="T7" s="43"/>
    </row>
    <row r="8" spans="1:20" ht="18.75">
      <c r="E8" s="38"/>
      <c r="K8" s="37"/>
      <c r="L8" s="40"/>
      <c r="M8" s="43"/>
      <c r="N8" s="43"/>
      <c r="O8" s="43"/>
      <c r="P8" s="43"/>
      <c r="Q8" s="43"/>
      <c r="R8" s="43"/>
      <c r="S8" s="43"/>
      <c r="T8" s="43"/>
    </row>
    <row r="9" spans="1:20" ht="93.75" customHeight="1">
      <c r="A9" s="76" t="s">
        <v>68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44"/>
    </row>
    <row r="10" spans="1:20" ht="60.75" customHeight="1">
      <c r="A10" s="63" t="s">
        <v>0</v>
      </c>
      <c r="B10" s="63" t="s">
        <v>1</v>
      </c>
      <c r="C10" s="79" t="s">
        <v>20</v>
      </c>
      <c r="D10" s="80"/>
      <c r="E10" s="74" t="s">
        <v>21</v>
      </c>
      <c r="F10" s="74" t="s">
        <v>22</v>
      </c>
      <c r="G10" s="74" t="s">
        <v>23</v>
      </c>
      <c r="H10" s="74" t="s">
        <v>24</v>
      </c>
      <c r="I10" s="79" t="s">
        <v>25</v>
      </c>
      <c r="J10" s="80"/>
      <c r="K10" s="81" t="s">
        <v>26</v>
      </c>
      <c r="L10" s="83" t="s">
        <v>27</v>
      </c>
      <c r="M10" s="79" t="s">
        <v>28</v>
      </c>
      <c r="N10" s="86"/>
      <c r="O10" s="86"/>
      <c r="P10" s="80"/>
      <c r="Q10" s="74" t="s">
        <v>29</v>
      </c>
      <c r="R10" s="74" t="s">
        <v>30</v>
      </c>
      <c r="S10" s="74" t="s">
        <v>31</v>
      </c>
    </row>
    <row r="11" spans="1:20" ht="65.25" customHeight="1">
      <c r="A11" s="77"/>
      <c r="B11" s="77"/>
      <c r="C11" s="74" t="s">
        <v>32</v>
      </c>
      <c r="D11" s="74" t="s">
        <v>33</v>
      </c>
      <c r="E11" s="77"/>
      <c r="F11" s="64"/>
      <c r="G11" s="64"/>
      <c r="H11" s="77"/>
      <c r="I11" s="74" t="s">
        <v>34</v>
      </c>
      <c r="J11" s="74" t="s">
        <v>35</v>
      </c>
      <c r="K11" s="82"/>
      <c r="L11" s="84"/>
      <c r="M11" s="74" t="s">
        <v>34</v>
      </c>
      <c r="N11" s="74" t="s">
        <v>36</v>
      </c>
      <c r="O11" s="74" t="s">
        <v>37</v>
      </c>
      <c r="P11" s="74" t="s">
        <v>38</v>
      </c>
      <c r="Q11" s="77"/>
      <c r="R11" s="77"/>
      <c r="S11" s="64"/>
    </row>
    <row r="12" spans="1:20" ht="70.5" customHeight="1">
      <c r="A12" s="77"/>
      <c r="B12" s="77"/>
      <c r="C12" s="64"/>
      <c r="D12" s="77"/>
      <c r="E12" s="77"/>
      <c r="F12" s="64"/>
      <c r="G12" s="64"/>
      <c r="H12" s="77"/>
      <c r="I12" s="77"/>
      <c r="J12" s="77"/>
      <c r="K12" s="82"/>
      <c r="L12" s="84"/>
      <c r="M12" s="77"/>
      <c r="N12" s="74"/>
      <c r="O12" s="74"/>
      <c r="P12" s="74"/>
      <c r="Q12" s="77"/>
      <c r="R12" s="77"/>
      <c r="S12" s="64"/>
    </row>
    <row r="13" spans="1:20">
      <c r="A13" s="78"/>
      <c r="B13" s="78"/>
      <c r="C13" s="75"/>
      <c r="D13" s="78"/>
      <c r="E13" s="77"/>
      <c r="F13" s="75"/>
      <c r="G13" s="75"/>
      <c r="H13" s="14" t="s">
        <v>39</v>
      </c>
      <c r="I13" s="14" t="s">
        <v>39</v>
      </c>
      <c r="J13" s="14" t="s">
        <v>39</v>
      </c>
      <c r="K13" s="15" t="s">
        <v>40</v>
      </c>
      <c r="L13" s="85"/>
      <c r="M13" s="14" t="s">
        <v>15</v>
      </c>
      <c r="N13" s="14" t="s">
        <v>15</v>
      </c>
      <c r="O13" s="14" t="s">
        <v>15</v>
      </c>
      <c r="P13" s="14" t="s">
        <v>15</v>
      </c>
      <c r="Q13" s="14" t="s">
        <v>41</v>
      </c>
      <c r="R13" s="14" t="s">
        <v>41</v>
      </c>
      <c r="S13" s="75"/>
    </row>
    <row r="14" spans="1:20" ht="15.75" customHeight="1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17</v>
      </c>
      <c r="R14" s="14">
        <v>18</v>
      </c>
      <c r="S14" s="14">
        <v>19</v>
      </c>
    </row>
    <row r="15" spans="1:20">
      <c r="A15" s="12" t="s">
        <v>61</v>
      </c>
      <c r="B15" s="26"/>
      <c r="C15" s="19" t="s">
        <v>19</v>
      </c>
      <c r="D15" s="19" t="s">
        <v>19</v>
      </c>
      <c r="E15" s="19" t="s">
        <v>19</v>
      </c>
      <c r="F15" s="19" t="s">
        <v>19</v>
      </c>
      <c r="G15" s="19" t="s">
        <v>19</v>
      </c>
      <c r="H15" s="24">
        <f>SUM(H16:H18)</f>
        <v>4721.5</v>
      </c>
      <c r="I15" s="24">
        <f t="shared" ref="I15:K15" si="0">SUM(I16:I18)</f>
        <v>3090.1</v>
      </c>
      <c r="J15" s="24">
        <f t="shared" si="0"/>
        <v>2606.5</v>
      </c>
      <c r="K15" s="25">
        <f t="shared" si="0"/>
        <v>192</v>
      </c>
      <c r="L15" s="23" t="s">
        <v>19</v>
      </c>
      <c r="M15" s="24">
        <v>5267253.1099999994</v>
      </c>
      <c r="N15" s="24">
        <v>228456.44</v>
      </c>
      <c r="O15" s="24">
        <v>228456.44</v>
      </c>
      <c r="P15" s="24">
        <v>4810340.2299999995</v>
      </c>
      <c r="Q15" s="17">
        <f>M15/I15</f>
        <v>1704.5574932850068</v>
      </c>
      <c r="R15" s="22">
        <f>MAX(R16:R18)</f>
        <v>7334.65</v>
      </c>
      <c r="S15" s="23" t="s">
        <v>19</v>
      </c>
    </row>
    <row r="16" spans="1:20">
      <c r="A16" s="58">
        <v>1</v>
      </c>
      <c r="B16" s="26" t="s">
        <v>52</v>
      </c>
      <c r="C16" s="20">
        <v>1982</v>
      </c>
      <c r="D16" s="20">
        <v>2011</v>
      </c>
      <c r="E16" s="46" t="s">
        <v>43</v>
      </c>
      <c r="F16" s="29">
        <v>5</v>
      </c>
      <c r="G16" s="29">
        <v>6</v>
      </c>
      <c r="H16" s="24">
        <v>4176</v>
      </c>
      <c r="I16" s="24">
        <v>2613.1</v>
      </c>
      <c r="J16" s="24">
        <v>2163.1</v>
      </c>
      <c r="K16" s="25">
        <v>171</v>
      </c>
      <c r="L16" s="16" t="s">
        <v>42</v>
      </c>
      <c r="M16" s="11">
        <f>N16+O16+P16</f>
        <v>3689400.69</v>
      </c>
      <c r="N16" s="17">
        <v>160020.29</v>
      </c>
      <c r="O16" s="21">
        <v>160020.29</v>
      </c>
      <c r="P16" s="21">
        <v>3369360.11</v>
      </c>
      <c r="Q16" s="17">
        <v>1411.89</v>
      </c>
      <c r="R16" s="18">
        <v>1411.89</v>
      </c>
      <c r="S16" s="59" t="s">
        <v>89</v>
      </c>
    </row>
    <row r="17" spans="1:19">
      <c r="A17" s="58">
        <v>2</v>
      </c>
      <c r="B17" s="26" t="s">
        <v>53</v>
      </c>
      <c r="C17" s="20">
        <v>1940</v>
      </c>
      <c r="D17" s="20"/>
      <c r="E17" s="47" t="s">
        <v>51</v>
      </c>
      <c r="F17" s="29">
        <v>2</v>
      </c>
      <c r="G17" s="29">
        <v>1</v>
      </c>
      <c r="H17" s="24">
        <v>242.3</v>
      </c>
      <c r="I17" s="24">
        <v>206.2</v>
      </c>
      <c r="J17" s="24">
        <v>172.6</v>
      </c>
      <c r="K17" s="25">
        <v>10</v>
      </c>
      <c r="L17" s="16" t="s">
        <v>42</v>
      </c>
      <c r="M17" s="11">
        <f>N17+O17+P17</f>
        <v>1512405.45</v>
      </c>
      <c r="N17" s="17">
        <v>65597.52</v>
      </c>
      <c r="O17" s="21">
        <v>65597.52</v>
      </c>
      <c r="P17" s="21">
        <v>1381210.41</v>
      </c>
      <c r="Q17" s="17">
        <v>7334.65</v>
      </c>
      <c r="R17" s="18">
        <v>7334.65</v>
      </c>
      <c r="S17" s="59" t="s">
        <v>89</v>
      </c>
    </row>
    <row r="18" spans="1:19">
      <c r="A18" s="58">
        <v>3</v>
      </c>
      <c r="B18" s="26" t="s">
        <v>54</v>
      </c>
      <c r="C18" s="20">
        <v>1940</v>
      </c>
      <c r="D18" s="20"/>
      <c r="E18" s="47" t="s">
        <v>51</v>
      </c>
      <c r="F18" s="29">
        <v>2</v>
      </c>
      <c r="G18" s="29">
        <v>1</v>
      </c>
      <c r="H18" s="24">
        <v>303.2</v>
      </c>
      <c r="I18" s="24">
        <v>270.8</v>
      </c>
      <c r="J18" s="24">
        <v>270.8</v>
      </c>
      <c r="K18" s="25">
        <v>11</v>
      </c>
      <c r="L18" s="16" t="s">
        <v>42</v>
      </c>
      <c r="M18" s="11">
        <f>N18+O18+P18</f>
        <v>65446.97</v>
      </c>
      <c r="N18" s="17">
        <v>2838.63</v>
      </c>
      <c r="O18" s="21">
        <v>2838.63</v>
      </c>
      <c r="P18" s="21">
        <v>59769.71</v>
      </c>
      <c r="Q18" s="17">
        <v>241.68</v>
      </c>
      <c r="R18" s="18">
        <v>241.68</v>
      </c>
      <c r="S18" s="59" t="s">
        <v>90</v>
      </c>
    </row>
    <row r="19" spans="1:19" ht="15" customHeight="1">
      <c r="A19" s="12" t="s">
        <v>62</v>
      </c>
      <c r="B19" s="30"/>
      <c r="C19" s="36" t="s">
        <v>19</v>
      </c>
      <c r="D19" s="36" t="s">
        <v>19</v>
      </c>
      <c r="E19" s="28" t="s">
        <v>19</v>
      </c>
      <c r="F19" s="36" t="s">
        <v>19</v>
      </c>
      <c r="G19" s="36" t="s">
        <v>19</v>
      </c>
      <c r="H19" s="24">
        <f>SUM(H30:H30)</f>
        <v>302.10000000000002</v>
      </c>
      <c r="I19" s="24">
        <f>SUM(I30:I30)</f>
        <v>277.89999999999998</v>
      </c>
      <c r="J19" s="24">
        <f>SUM(J30:J30)</f>
        <v>277.89999999999998</v>
      </c>
      <c r="K19" s="25">
        <f>SUM(K30:K30)</f>
        <v>14</v>
      </c>
      <c r="L19" s="36" t="s">
        <v>19</v>
      </c>
      <c r="M19" s="24">
        <f>SUM(M30:M30)</f>
        <v>867558.53</v>
      </c>
      <c r="N19" s="24">
        <f>SUM(N30:N30)</f>
        <v>30202.55</v>
      </c>
      <c r="O19" s="24">
        <f>SUM(O30:O30)</f>
        <v>30202.55</v>
      </c>
      <c r="P19" s="24">
        <f>SUM(P30:P30)</f>
        <v>807153.43</v>
      </c>
      <c r="Q19" s="24">
        <f t="shared" ref="Q19" si="1">M19/H19</f>
        <v>2871.7594505130751</v>
      </c>
      <c r="R19" s="24">
        <f>MAX(R30:R30)</f>
        <v>3121.84</v>
      </c>
      <c r="S19" s="36" t="s">
        <v>19</v>
      </c>
    </row>
    <row r="20" spans="1:19" ht="15" customHeight="1">
      <c r="A20" s="58">
        <v>1</v>
      </c>
      <c r="B20" s="30" t="s">
        <v>74</v>
      </c>
      <c r="C20" s="36">
        <v>1968</v>
      </c>
      <c r="D20" s="36"/>
      <c r="E20" s="48" t="s">
        <v>51</v>
      </c>
      <c r="F20" s="36">
        <v>2</v>
      </c>
      <c r="G20" s="36">
        <v>1</v>
      </c>
      <c r="H20" s="24">
        <v>299.5</v>
      </c>
      <c r="I20" s="24">
        <v>277.10000000000002</v>
      </c>
      <c r="J20" s="24">
        <v>277.10000000000002</v>
      </c>
      <c r="K20" s="25">
        <v>15</v>
      </c>
      <c r="L20" s="36" t="s">
        <v>42</v>
      </c>
      <c r="M20" s="24">
        <f t="shared" ref="M20:M28" si="2">N20+O20+P20</f>
        <v>829227.3</v>
      </c>
      <c r="N20" s="24">
        <v>22318.57</v>
      </c>
      <c r="O20" s="24">
        <v>22318.57</v>
      </c>
      <c r="P20" s="24">
        <v>784590.16</v>
      </c>
      <c r="Q20" s="24">
        <v>2992.52</v>
      </c>
      <c r="R20" s="24">
        <v>3425.88</v>
      </c>
      <c r="S20" s="56" t="s">
        <v>60</v>
      </c>
    </row>
    <row r="21" spans="1:19" ht="15" customHeight="1">
      <c r="A21" s="58">
        <v>2</v>
      </c>
      <c r="B21" s="30" t="s">
        <v>75</v>
      </c>
      <c r="C21" s="36">
        <v>1963</v>
      </c>
      <c r="D21" s="36"/>
      <c r="E21" s="48" t="s">
        <v>51</v>
      </c>
      <c r="F21" s="36">
        <v>3</v>
      </c>
      <c r="G21" s="36">
        <v>1</v>
      </c>
      <c r="H21" s="24">
        <v>505</v>
      </c>
      <c r="I21" s="24">
        <v>459.8</v>
      </c>
      <c r="J21" s="24">
        <v>424.7</v>
      </c>
      <c r="K21" s="25">
        <v>32</v>
      </c>
      <c r="L21" s="36" t="s">
        <v>42</v>
      </c>
      <c r="M21" s="24">
        <f t="shared" si="2"/>
        <v>787915</v>
      </c>
      <c r="N21" s="24">
        <v>21206.66</v>
      </c>
      <c r="O21" s="24">
        <v>21206.66</v>
      </c>
      <c r="P21" s="24">
        <v>745501.68</v>
      </c>
      <c r="Q21" s="24">
        <v>1713.6</v>
      </c>
      <c r="R21" s="24">
        <v>1961.76</v>
      </c>
      <c r="S21" s="56" t="s">
        <v>85</v>
      </c>
    </row>
    <row r="22" spans="1:19" ht="15" customHeight="1">
      <c r="A22" s="58">
        <v>3</v>
      </c>
      <c r="B22" s="30" t="s">
        <v>76</v>
      </c>
      <c r="C22" s="36">
        <v>1966</v>
      </c>
      <c r="D22" s="36"/>
      <c r="E22" s="48" t="s">
        <v>51</v>
      </c>
      <c r="F22" s="36">
        <v>2</v>
      </c>
      <c r="G22" s="36">
        <v>2</v>
      </c>
      <c r="H22" s="24">
        <v>410.2</v>
      </c>
      <c r="I22" s="24">
        <v>365.9</v>
      </c>
      <c r="J22" s="24">
        <v>365.9</v>
      </c>
      <c r="K22" s="25">
        <v>14</v>
      </c>
      <c r="L22" s="36" t="s">
        <v>42</v>
      </c>
      <c r="M22" s="24">
        <f t="shared" si="2"/>
        <v>1137153</v>
      </c>
      <c r="N22" s="24">
        <v>30606.38</v>
      </c>
      <c r="O22" s="24">
        <v>30606.38</v>
      </c>
      <c r="P22" s="24">
        <v>1075940.24</v>
      </c>
      <c r="Q22" s="24">
        <v>3107.82</v>
      </c>
      <c r="R22" s="24">
        <v>3557.88</v>
      </c>
      <c r="S22" s="56" t="s">
        <v>84</v>
      </c>
    </row>
    <row r="23" spans="1:19" ht="15" customHeight="1">
      <c r="A23" s="58">
        <v>4</v>
      </c>
      <c r="B23" s="30" t="s">
        <v>77</v>
      </c>
      <c r="C23" s="36">
        <v>1968</v>
      </c>
      <c r="D23" s="36"/>
      <c r="E23" s="48" t="s">
        <v>51</v>
      </c>
      <c r="F23" s="36">
        <v>2</v>
      </c>
      <c r="G23" s="36">
        <v>1</v>
      </c>
      <c r="H23" s="24">
        <v>386.4</v>
      </c>
      <c r="I23" s="24">
        <v>362.2</v>
      </c>
      <c r="J23" s="24">
        <v>319.60000000000002</v>
      </c>
      <c r="K23" s="25">
        <v>18</v>
      </c>
      <c r="L23" s="36" t="s">
        <v>42</v>
      </c>
      <c r="M23" s="24">
        <f t="shared" si="2"/>
        <v>1069690.44</v>
      </c>
      <c r="N23" s="24">
        <v>28790.63</v>
      </c>
      <c r="O23" s="24">
        <v>28790.63</v>
      </c>
      <c r="P23" s="24">
        <v>1012109.18</v>
      </c>
      <c r="Q23" s="24">
        <v>2953.31</v>
      </c>
      <c r="R23" s="24">
        <v>3380.99</v>
      </c>
      <c r="S23" s="56" t="s">
        <v>59</v>
      </c>
    </row>
    <row r="24" spans="1:19" ht="15" customHeight="1">
      <c r="A24" s="58">
        <v>5</v>
      </c>
      <c r="B24" s="30" t="s">
        <v>78</v>
      </c>
      <c r="C24" s="36">
        <v>1970</v>
      </c>
      <c r="D24" s="36"/>
      <c r="E24" s="48" t="s">
        <v>51</v>
      </c>
      <c r="F24" s="36">
        <v>2</v>
      </c>
      <c r="G24" s="36">
        <v>1</v>
      </c>
      <c r="H24" s="24">
        <v>393.2</v>
      </c>
      <c r="I24" s="24">
        <v>367.2</v>
      </c>
      <c r="J24" s="24">
        <v>367.2</v>
      </c>
      <c r="K24" s="25">
        <v>15</v>
      </c>
      <c r="L24" s="36" t="s">
        <v>42</v>
      </c>
      <c r="M24" s="24">
        <f t="shared" si="2"/>
        <v>1088600.3999999999</v>
      </c>
      <c r="N24" s="24">
        <v>29299.59</v>
      </c>
      <c r="O24" s="24">
        <v>29299.59</v>
      </c>
      <c r="P24" s="24">
        <v>1030001.22</v>
      </c>
      <c r="Q24" s="24">
        <v>2964.6</v>
      </c>
      <c r="R24" s="24">
        <v>3393.91</v>
      </c>
      <c r="S24" s="56" t="s">
        <v>85</v>
      </c>
    </row>
    <row r="25" spans="1:19" ht="15" customHeight="1">
      <c r="A25" s="58">
        <v>6</v>
      </c>
      <c r="B25" s="30" t="s">
        <v>81</v>
      </c>
      <c r="C25" s="36">
        <v>1971</v>
      </c>
      <c r="D25" s="36"/>
      <c r="E25" s="48" t="s">
        <v>51</v>
      </c>
      <c r="F25" s="36">
        <v>2</v>
      </c>
      <c r="G25" s="36">
        <v>3</v>
      </c>
      <c r="H25" s="24">
        <v>936.9</v>
      </c>
      <c r="I25" s="24">
        <v>865.6</v>
      </c>
      <c r="J25" s="24">
        <v>782.6</v>
      </c>
      <c r="K25" s="25">
        <v>51</v>
      </c>
      <c r="L25" s="36" t="s">
        <v>42</v>
      </c>
      <c r="M25" s="24">
        <f t="shared" si="2"/>
        <v>2589472</v>
      </c>
      <c r="N25" s="24">
        <v>69695.42</v>
      </c>
      <c r="O25" s="24">
        <v>69695.42</v>
      </c>
      <c r="P25" s="24">
        <v>2450081.16</v>
      </c>
      <c r="Q25" s="24">
        <v>2991.53</v>
      </c>
      <c r="R25" s="24">
        <v>3424.75</v>
      </c>
      <c r="S25" s="56" t="s">
        <v>60</v>
      </c>
    </row>
    <row r="26" spans="1:19" ht="15" customHeight="1">
      <c r="A26" s="58">
        <v>7</v>
      </c>
      <c r="B26" s="30" t="s">
        <v>79</v>
      </c>
      <c r="C26" s="36">
        <v>1966</v>
      </c>
      <c r="D26" s="36"/>
      <c r="E26" s="48" t="s">
        <v>51</v>
      </c>
      <c r="F26" s="36">
        <v>2</v>
      </c>
      <c r="G26" s="36">
        <v>1</v>
      </c>
      <c r="H26" s="24">
        <v>312.7</v>
      </c>
      <c r="I26" s="24">
        <v>297.39999999999998</v>
      </c>
      <c r="J26" s="24">
        <v>262.3</v>
      </c>
      <c r="K26" s="25">
        <v>8</v>
      </c>
      <c r="L26" s="36" t="s">
        <v>42</v>
      </c>
      <c r="M26" s="24">
        <f t="shared" si="2"/>
        <v>860318</v>
      </c>
      <c r="N26" s="24">
        <v>23155.39</v>
      </c>
      <c r="O26" s="24">
        <v>23155.39</v>
      </c>
      <c r="P26" s="24">
        <v>814007.22</v>
      </c>
      <c r="Q26" s="24">
        <v>2892.8</v>
      </c>
      <c r="R26" s="24">
        <v>3311.71</v>
      </c>
      <c r="S26" s="56" t="s">
        <v>86</v>
      </c>
    </row>
    <row r="27" spans="1:19" ht="15" customHeight="1">
      <c r="A27" s="58">
        <v>8</v>
      </c>
      <c r="B27" s="30" t="s">
        <v>80</v>
      </c>
      <c r="C27" s="36">
        <v>1961</v>
      </c>
      <c r="D27" s="36"/>
      <c r="E27" s="48" t="s">
        <v>51</v>
      </c>
      <c r="F27" s="36">
        <v>2</v>
      </c>
      <c r="G27" s="36">
        <v>1</v>
      </c>
      <c r="H27" s="24">
        <v>293.3</v>
      </c>
      <c r="I27" s="24">
        <v>266.7</v>
      </c>
      <c r="J27" s="24">
        <v>235.1</v>
      </c>
      <c r="K27" s="25">
        <v>10</v>
      </c>
      <c r="L27" s="36" t="s">
        <v>42</v>
      </c>
      <c r="M27" s="24">
        <f t="shared" si="2"/>
        <v>790044.5</v>
      </c>
      <c r="N27" s="24">
        <v>21263.98</v>
      </c>
      <c r="O27" s="24">
        <v>21263.98</v>
      </c>
      <c r="P27" s="24">
        <v>747516.54</v>
      </c>
      <c r="Q27" s="24">
        <v>2962.3</v>
      </c>
      <c r="R27" s="24">
        <v>3391.28</v>
      </c>
      <c r="S27" s="56" t="s">
        <v>59</v>
      </c>
    </row>
    <row r="28" spans="1:19" ht="15" customHeight="1">
      <c r="A28" s="58">
        <v>9</v>
      </c>
      <c r="B28" s="30" t="s">
        <v>82</v>
      </c>
      <c r="C28" s="36">
        <v>1968</v>
      </c>
      <c r="D28" s="36"/>
      <c r="E28" s="48" t="s">
        <v>51</v>
      </c>
      <c r="F28" s="36">
        <v>2</v>
      </c>
      <c r="G28" s="36">
        <v>1</v>
      </c>
      <c r="H28" s="24">
        <v>597</v>
      </c>
      <c r="I28" s="24">
        <v>494.5</v>
      </c>
      <c r="J28" s="24">
        <v>232.9</v>
      </c>
      <c r="K28" s="25">
        <v>30</v>
      </c>
      <c r="L28" s="36" t="s">
        <v>42</v>
      </c>
      <c r="M28" s="24">
        <f t="shared" si="2"/>
        <v>1396952</v>
      </c>
      <c r="N28" s="24">
        <v>37598.839999999997</v>
      </c>
      <c r="O28" s="24">
        <v>37598.839999999997</v>
      </c>
      <c r="P28" s="24">
        <v>1321754.32</v>
      </c>
      <c r="Q28" s="24">
        <v>2824.98</v>
      </c>
      <c r="R28" s="24">
        <v>3234.07</v>
      </c>
      <c r="S28" s="56" t="s">
        <v>60</v>
      </c>
    </row>
    <row r="29" spans="1:19" ht="15" customHeight="1">
      <c r="A29" s="72" t="s">
        <v>83</v>
      </c>
      <c r="B29" s="73"/>
      <c r="C29" s="36" t="s">
        <v>88</v>
      </c>
      <c r="D29" s="36" t="s">
        <v>88</v>
      </c>
      <c r="E29" s="48" t="s">
        <v>88</v>
      </c>
      <c r="F29" s="36" t="s">
        <v>88</v>
      </c>
      <c r="G29" s="36" t="s">
        <v>88</v>
      </c>
      <c r="H29" s="24">
        <f>H30</f>
        <v>302.10000000000002</v>
      </c>
      <c r="I29" s="24">
        <f>I30</f>
        <v>277.89999999999998</v>
      </c>
      <c r="J29" s="24">
        <f>J30</f>
        <v>277.89999999999998</v>
      </c>
      <c r="K29" s="25">
        <f>K30</f>
        <v>14</v>
      </c>
      <c r="L29" s="36" t="s">
        <v>88</v>
      </c>
      <c r="M29" s="24">
        <f t="shared" ref="M29:R29" si="3">M30</f>
        <v>867558.53</v>
      </c>
      <c r="N29" s="24">
        <f t="shared" si="3"/>
        <v>30202.55</v>
      </c>
      <c r="O29" s="24">
        <f t="shared" si="3"/>
        <v>30202.55</v>
      </c>
      <c r="P29" s="24">
        <f t="shared" si="3"/>
        <v>807153.43</v>
      </c>
      <c r="Q29" s="24">
        <f t="shared" si="3"/>
        <v>3121.84</v>
      </c>
      <c r="R29" s="24">
        <f t="shared" si="3"/>
        <v>3121.84</v>
      </c>
      <c r="S29" s="56" t="s">
        <v>88</v>
      </c>
    </row>
    <row r="30" spans="1:19" customFormat="1" ht="15" customHeight="1">
      <c r="A30" s="55">
        <v>1</v>
      </c>
      <c r="B30" s="30" t="s">
        <v>55</v>
      </c>
      <c r="C30" s="29" t="s">
        <v>56</v>
      </c>
      <c r="D30" s="29"/>
      <c r="E30" s="47" t="s">
        <v>51</v>
      </c>
      <c r="F30" s="29" t="s">
        <v>57</v>
      </c>
      <c r="G30" s="29" t="s">
        <v>58</v>
      </c>
      <c r="H30" s="31">
        <v>302.10000000000002</v>
      </c>
      <c r="I30" s="31">
        <v>277.89999999999998</v>
      </c>
      <c r="J30" s="31">
        <f>I30</f>
        <v>277.89999999999998</v>
      </c>
      <c r="K30" s="34">
        <v>14</v>
      </c>
      <c r="L30" s="29" t="s">
        <v>42</v>
      </c>
      <c r="M30" s="31">
        <f>N30+O30+P30</f>
        <v>867558.53</v>
      </c>
      <c r="N30" s="31">
        <v>30202.55</v>
      </c>
      <c r="O30" s="31">
        <v>30202.55</v>
      </c>
      <c r="P30" s="31">
        <v>807153.43</v>
      </c>
      <c r="Q30" s="31">
        <v>3121.84</v>
      </c>
      <c r="R30" s="31">
        <v>3121.84</v>
      </c>
      <c r="S30" s="57" t="s">
        <v>87</v>
      </c>
    </row>
  </sheetData>
  <mergeCells count="29">
    <mergeCell ref="P1:S1"/>
    <mergeCell ref="P2:S2"/>
    <mergeCell ref="P3:S3"/>
    <mergeCell ref="H10:H12"/>
    <mergeCell ref="I10:J10"/>
    <mergeCell ref="K10:K12"/>
    <mergeCell ref="L10:L13"/>
    <mergeCell ref="M10:P10"/>
    <mergeCell ref="M11:M12"/>
    <mergeCell ref="Q10:Q12"/>
    <mergeCell ref="N11:N12"/>
    <mergeCell ref="O11:O12"/>
    <mergeCell ref="P11:P12"/>
    <mergeCell ref="A29:B29"/>
    <mergeCell ref="G10:G13"/>
    <mergeCell ref="R5:S5"/>
    <mergeCell ref="M6:S7"/>
    <mergeCell ref="A9:S9"/>
    <mergeCell ref="A10:A13"/>
    <mergeCell ref="B10:B13"/>
    <mergeCell ref="C10:D10"/>
    <mergeCell ref="E10:E13"/>
    <mergeCell ref="F10:F13"/>
    <mergeCell ref="R10:R12"/>
    <mergeCell ref="S10:S13"/>
    <mergeCell ref="C11:C13"/>
    <mergeCell ref="D11:D13"/>
    <mergeCell ref="I11:I12"/>
    <mergeCell ref="J11:J12"/>
  </mergeCells>
  <pageMargins left="0.25" right="0.25" top="0.75" bottom="0.75" header="0.3" footer="0.3"/>
  <pageSetup paperSize="9" scale="4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workbookViewId="0">
      <selection activeCell="R9" sqref="R9"/>
    </sheetView>
  </sheetViews>
  <sheetFormatPr defaultRowHeight="15"/>
  <cols>
    <col min="1" max="1" width="8" style="10" customWidth="1"/>
    <col min="2" max="2" width="49.85546875" style="10" customWidth="1"/>
    <col min="3" max="3" width="21.85546875" style="10" customWidth="1"/>
    <col min="4" max="8" width="15.42578125" style="10" customWidth="1"/>
    <col min="9" max="9" width="18" style="10" customWidth="1"/>
    <col min="10" max="10" width="15.42578125" style="10" customWidth="1"/>
    <col min="11" max="11" width="11.7109375" style="10" customWidth="1"/>
    <col min="12" max="12" width="15.28515625" style="10" customWidth="1"/>
    <col min="13" max="13" width="13.42578125" style="10" customWidth="1"/>
    <col min="14" max="14" width="16.42578125" style="10" customWidth="1"/>
    <col min="15" max="15" width="12" style="10" customWidth="1"/>
    <col min="16" max="16" width="15" style="10" customWidth="1"/>
    <col min="17" max="17" width="12.7109375" style="10" customWidth="1"/>
    <col min="18" max="18" width="16.85546875" style="10" customWidth="1"/>
    <col min="19" max="19" width="11.7109375" style="10" customWidth="1"/>
    <col min="20" max="20" width="12.7109375" style="10" customWidth="1"/>
    <col min="21" max="21" width="17" style="10" customWidth="1"/>
    <col min="22" max="22" width="17.7109375" style="10" customWidth="1"/>
    <col min="23" max="23" width="14.5703125" style="10" customWidth="1"/>
    <col min="24" max="24" width="15.7109375" style="10" customWidth="1"/>
    <col min="25" max="16384" width="9.140625" style="10"/>
  </cols>
  <sheetData>
    <row r="1" spans="1:27" ht="18.75">
      <c r="U1" s="60" t="s">
        <v>96</v>
      </c>
      <c r="V1" s="60"/>
      <c r="W1" s="60"/>
      <c r="X1" s="60"/>
    </row>
    <row r="2" spans="1:27" ht="18.75">
      <c r="U2" s="60" t="s">
        <v>69</v>
      </c>
      <c r="V2" s="60"/>
      <c r="W2" s="60"/>
      <c r="X2" s="60"/>
    </row>
    <row r="3" spans="1:27" ht="18.75">
      <c r="U3" s="60" t="s">
        <v>71</v>
      </c>
      <c r="V3" s="60"/>
      <c r="W3" s="60"/>
      <c r="X3" s="60"/>
    </row>
    <row r="5" spans="1:27" customFormat="1" ht="32.25" customHeight="1">
      <c r="T5" s="69" t="s">
        <v>66</v>
      </c>
      <c r="U5" s="69"/>
      <c r="V5" s="69"/>
      <c r="W5" s="69"/>
      <c r="X5" s="69"/>
      <c r="Y5" s="41"/>
      <c r="Z5" s="10"/>
      <c r="AA5" s="10"/>
    </row>
    <row r="6" spans="1:27" customFormat="1" ht="68.25" customHeight="1">
      <c r="T6" s="70" t="s">
        <v>67</v>
      </c>
      <c r="U6" s="70"/>
      <c r="V6" s="70"/>
      <c r="W6" s="70"/>
      <c r="X6" s="70"/>
      <c r="Y6" s="43"/>
      <c r="Z6" s="10"/>
      <c r="AA6" s="10"/>
    </row>
    <row r="7" spans="1:27" customFormat="1" ht="21" customHeight="1">
      <c r="U7" s="43"/>
      <c r="V7" s="43"/>
      <c r="W7" s="43"/>
      <c r="X7" s="43"/>
      <c r="Y7" s="43"/>
      <c r="Z7" s="10"/>
      <c r="AA7" s="10"/>
    </row>
    <row r="8" spans="1:27" customFormat="1"/>
    <row r="9" spans="1:27" customFormat="1"/>
    <row r="10" spans="1:27" customFormat="1" ht="88.5" customHeight="1">
      <c r="A10" s="89" t="s">
        <v>91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45"/>
      <c r="Z10" s="45"/>
      <c r="AA10" s="45"/>
    </row>
    <row r="11" spans="1:27" ht="15" customHeight="1">
      <c r="A11" s="63" t="s">
        <v>0</v>
      </c>
      <c r="B11" s="63" t="s">
        <v>1</v>
      </c>
      <c r="C11" s="67" t="s">
        <v>2</v>
      </c>
      <c r="D11" s="63" t="s">
        <v>3</v>
      </c>
      <c r="E11" s="63"/>
      <c r="F11" s="63"/>
      <c r="G11" s="63"/>
      <c r="H11" s="63"/>
      <c r="I11" s="63"/>
      <c r="J11" s="63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3" t="s">
        <v>4</v>
      </c>
      <c r="V11" s="64"/>
      <c r="W11" s="64"/>
      <c r="X11" s="64"/>
    </row>
    <row r="12" spans="1:27" ht="15" customHeight="1">
      <c r="A12" s="63"/>
      <c r="B12" s="63"/>
      <c r="C12" s="67"/>
      <c r="D12" s="79" t="s">
        <v>5</v>
      </c>
      <c r="E12" s="86"/>
      <c r="F12" s="86"/>
      <c r="G12" s="86"/>
      <c r="H12" s="86"/>
      <c r="I12" s="86"/>
      <c r="J12" s="80"/>
      <c r="K12" s="92" t="s">
        <v>6</v>
      </c>
      <c r="L12" s="93"/>
      <c r="M12" s="92" t="s">
        <v>7</v>
      </c>
      <c r="N12" s="93"/>
      <c r="O12" s="92" t="s">
        <v>8</v>
      </c>
      <c r="P12" s="93"/>
      <c r="Q12" s="92" t="s">
        <v>9</v>
      </c>
      <c r="R12" s="93"/>
      <c r="S12" s="92" t="s">
        <v>10</v>
      </c>
      <c r="T12" s="93"/>
      <c r="U12" s="87" t="s">
        <v>11</v>
      </c>
      <c r="V12" s="87" t="s">
        <v>12</v>
      </c>
      <c r="W12" s="87" t="s">
        <v>13</v>
      </c>
      <c r="X12" s="90" t="s">
        <v>14</v>
      </c>
    </row>
    <row r="13" spans="1:27" ht="76.5" customHeight="1">
      <c r="A13" s="64"/>
      <c r="B13" s="64"/>
      <c r="C13" s="68"/>
      <c r="D13" s="1" t="s">
        <v>44</v>
      </c>
      <c r="E13" s="1" t="s">
        <v>45</v>
      </c>
      <c r="F13" s="1" t="s">
        <v>46</v>
      </c>
      <c r="G13" s="1" t="s">
        <v>47</v>
      </c>
      <c r="H13" s="1" t="s">
        <v>48</v>
      </c>
      <c r="I13" s="1" t="s">
        <v>49</v>
      </c>
      <c r="J13" s="1" t="s">
        <v>50</v>
      </c>
      <c r="K13" s="94"/>
      <c r="L13" s="95"/>
      <c r="M13" s="94"/>
      <c r="N13" s="95"/>
      <c r="O13" s="94"/>
      <c r="P13" s="95"/>
      <c r="Q13" s="94"/>
      <c r="R13" s="95"/>
      <c r="S13" s="94"/>
      <c r="T13" s="95"/>
      <c r="U13" s="88"/>
      <c r="V13" s="88"/>
      <c r="W13" s="88"/>
      <c r="X13" s="91"/>
    </row>
    <row r="14" spans="1:27">
      <c r="A14" s="65"/>
      <c r="B14" s="66"/>
      <c r="C14" s="3" t="s">
        <v>15</v>
      </c>
      <c r="D14" s="4" t="s">
        <v>15</v>
      </c>
      <c r="E14" s="4"/>
      <c r="F14" s="4"/>
      <c r="G14" s="4"/>
      <c r="H14" s="4"/>
      <c r="I14" s="4"/>
      <c r="J14" s="4"/>
      <c r="K14" s="5" t="s">
        <v>16</v>
      </c>
      <c r="L14" s="6" t="s">
        <v>15</v>
      </c>
      <c r="M14" s="6" t="s">
        <v>17</v>
      </c>
      <c r="N14" s="6" t="s">
        <v>15</v>
      </c>
      <c r="O14" s="4" t="s">
        <v>17</v>
      </c>
      <c r="P14" s="4" t="s">
        <v>15</v>
      </c>
      <c r="Q14" s="6" t="s">
        <v>17</v>
      </c>
      <c r="R14" s="6" t="s">
        <v>15</v>
      </c>
      <c r="S14" s="6" t="s">
        <v>18</v>
      </c>
      <c r="T14" s="6" t="s">
        <v>15</v>
      </c>
      <c r="U14" s="4" t="s">
        <v>15</v>
      </c>
      <c r="V14" s="4" t="s">
        <v>15</v>
      </c>
      <c r="W14" s="4" t="s">
        <v>15</v>
      </c>
      <c r="X14" s="7" t="s">
        <v>15</v>
      </c>
    </row>
    <row r="15" spans="1:27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  <c r="X15" s="8">
        <v>24</v>
      </c>
    </row>
    <row r="16" spans="1:27">
      <c r="A16" s="96" t="s">
        <v>92</v>
      </c>
      <c r="B16" s="62"/>
      <c r="C16" s="11">
        <f>C17+C18+C19</f>
        <v>5267253.1099999994</v>
      </c>
      <c r="D16" s="11">
        <f>E16+F16+G16+H16+I16+J16</f>
        <v>0</v>
      </c>
      <c r="E16" s="11">
        <f>E17+E18+E19</f>
        <v>0</v>
      </c>
      <c r="F16" s="11">
        <f>F17+F18+F19</f>
        <v>0</v>
      </c>
      <c r="G16" s="11">
        <f>G17+G18+G19</f>
        <v>0</v>
      </c>
      <c r="H16" s="11">
        <f>H17+H18+H19</f>
        <v>0</v>
      </c>
      <c r="I16" s="11">
        <f>I17+I18+I19</f>
        <v>0</v>
      </c>
      <c r="J16" s="11">
        <f>J17+J18+J19</f>
        <v>0</v>
      </c>
      <c r="K16" s="13">
        <f>K17+K18+K19</f>
        <v>0</v>
      </c>
      <c r="L16" s="11">
        <f>L17+L18+L19</f>
        <v>0</v>
      </c>
      <c r="M16" s="11">
        <f t="shared" ref="M16:N16" si="0">SUM(M17:M19)</f>
        <v>1616.8</v>
      </c>
      <c r="N16" s="11">
        <f t="shared" si="0"/>
        <v>4941806.1399999997</v>
      </c>
      <c r="O16" s="11">
        <f>O17+O18+O19</f>
        <v>0</v>
      </c>
      <c r="P16" s="11">
        <f>P17+P18+P19</f>
        <v>0</v>
      </c>
      <c r="Q16" s="11">
        <f>Q17+Q18+Q19</f>
        <v>0</v>
      </c>
      <c r="R16" s="11">
        <f>R17+R18+R19</f>
        <v>0</v>
      </c>
      <c r="S16" s="11">
        <f>S17+S18+S19</f>
        <v>0</v>
      </c>
      <c r="T16" s="11">
        <f>T17+T18+T19</f>
        <v>0</v>
      </c>
      <c r="U16" s="11">
        <f>U17+U18+U19</f>
        <v>0</v>
      </c>
      <c r="V16" s="11">
        <f>V17+V18+V19</f>
        <v>0</v>
      </c>
      <c r="W16" s="11">
        <f>W17+W18+W19</f>
        <v>0</v>
      </c>
      <c r="X16" s="11">
        <f t="shared" ref="X16" si="1">SUM(X17:X19)</f>
        <v>325446.96999999997</v>
      </c>
    </row>
    <row r="17" spans="1:24">
      <c r="A17" s="12">
        <v>1</v>
      </c>
      <c r="B17" s="26" t="s">
        <v>52</v>
      </c>
      <c r="C17" s="11">
        <f>D17+L17+N17+P17+R17+T17+U17+V17+W17+X17</f>
        <v>3689400.69</v>
      </c>
      <c r="D17" s="11">
        <f t="shared" ref="D17:D31" si="2">E17+F17+G17+H17+I17+J17</f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3">
        <v>0</v>
      </c>
      <c r="L17" s="11">
        <v>0</v>
      </c>
      <c r="M17" s="11">
        <v>1343.8</v>
      </c>
      <c r="N17" s="11">
        <v>3529400.69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160000</v>
      </c>
    </row>
    <row r="18" spans="1:24">
      <c r="A18" s="12">
        <v>2</v>
      </c>
      <c r="B18" s="26" t="s">
        <v>53</v>
      </c>
      <c r="C18" s="11">
        <f t="shared" ref="C18:C19" si="3">D18+L18+N18+P18+R18+T18+U18+V18+W18+X18</f>
        <v>1512405.45</v>
      </c>
      <c r="D18" s="11">
        <f t="shared" si="2"/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  <c r="L18" s="11">
        <v>0</v>
      </c>
      <c r="M18" s="11">
        <v>273</v>
      </c>
      <c r="N18" s="11">
        <v>1412405.45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100000</v>
      </c>
    </row>
    <row r="19" spans="1:24">
      <c r="A19" s="12">
        <v>3</v>
      </c>
      <c r="B19" s="26" t="s">
        <v>54</v>
      </c>
      <c r="C19" s="11">
        <f t="shared" si="3"/>
        <v>65446.97</v>
      </c>
      <c r="D19" s="11">
        <f t="shared" si="2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65446.97</v>
      </c>
    </row>
    <row r="20" spans="1:24">
      <c r="A20" s="96" t="s">
        <v>93</v>
      </c>
      <c r="B20" s="62"/>
      <c r="C20" s="11">
        <f>C21+C22+C23+C24+C25+C26+C27+C28+C29</f>
        <v>10549372.640000001</v>
      </c>
      <c r="D20" s="11">
        <f t="shared" si="2"/>
        <v>0</v>
      </c>
      <c r="E20" s="11">
        <f>E21+E22+E23+E24+E25+E26+E27+E28+E29</f>
        <v>0</v>
      </c>
      <c r="F20" s="11">
        <f>F21+F22+F23+F24+F25+F26+F27+F28+F29</f>
        <v>0</v>
      </c>
      <c r="G20" s="11">
        <f>G21+G22+G23+G24+G25+G26+G27+G28+G29</f>
        <v>0</v>
      </c>
      <c r="H20" s="11">
        <f>H21+H22+H23+H24+H25+H26+H27+H28+H29</f>
        <v>0</v>
      </c>
      <c r="I20" s="11">
        <f>I21+I22+I23+I24+I25+I26+I27+I28+I29</f>
        <v>0</v>
      </c>
      <c r="J20" s="11">
        <f>J21+J22+J23+J24+J25+J26+J27+J28+J29</f>
        <v>0</v>
      </c>
      <c r="K20" s="13">
        <f>K21+K22+K23+K24+K25+K26+K27+K28+K29</f>
        <v>0</v>
      </c>
      <c r="L20" s="11">
        <f>L21+L22+L23+L24+L25+L26+L27+L28+L29</f>
        <v>0</v>
      </c>
      <c r="M20" s="24">
        <f>M21+M22+M23+M24+M25+M26+M27+M28+M29</f>
        <v>2476.96</v>
      </c>
      <c r="N20" s="24">
        <f>N21+N22+N23+N24+N25+N26+N27+N28+N29</f>
        <v>9629372.6400000006</v>
      </c>
      <c r="O20" s="11">
        <f>O21+O22+O23+O24+O25+O26+O27+O28+O29</f>
        <v>0</v>
      </c>
      <c r="P20" s="11">
        <f>P21+P22+P23+P24+P25+P26+P27+P28+P29</f>
        <v>0</v>
      </c>
      <c r="Q20" s="11">
        <f>Q21+Q22+Q23+Q24+Q25+Q26+Q27+Q28+Q29</f>
        <v>0</v>
      </c>
      <c r="R20" s="11">
        <f>R21+R22+R23+R24+R25+R26+R27+R28+R29</f>
        <v>0</v>
      </c>
      <c r="S20" s="11">
        <f>S21+S22+S23+S24+S25+S26+S27+S28+S29</f>
        <v>0</v>
      </c>
      <c r="T20" s="11">
        <f>T21+T22+T23+T24+T25+T26+T27+T28+T29</f>
        <v>0</v>
      </c>
      <c r="U20" s="11">
        <f>U21+U22+U23+U24+U25+U26+U27+U28+U29</f>
        <v>0</v>
      </c>
      <c r="V20" s="11">
        <f>V21+V22+V23+V24+V25+V26+V27+V28+V29</f>
        <v>0</v>
      </c>
      <c r="W20" s="11">
        <f>W21+W22+W23+W24+W25+W26+W27+W28+W29</f>
        <v>0</v>
      </c>
      <c r="X20" s="24">
        <f>X21+X22+X23+X24+X25+X26+X27+X28+X29</f>
        <v>920000</v>
      </c>
    </row>
    <row r="21" spans="1:24">
      <c r="A21" s="12">
        <v>1</v>
      </c>
      <c r="B21" s="30" t="s">
        <v>74</v>
      </c>
      <c r="C21" s="11">
        <f>D21+L21+N21+P21+R21+T21+U21+V21+W21+X21</f>
        <v>829227.3</v>
      </c>
      <c r="D21" s="11">
        <f t="shared" si="2"/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3">
        <v>0</v>
      </c>
      <c r="L21" s="11">
        <v>0</v>
      </c>
      <c r="M21" s="24">
        <v>194.7</v>
      </c>
      <c r="N21" s="24">
        <v>729227.3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24">
        <v>100000</v>
      </c>
    </row>
    <row r="22" spans="1:24">
      <c r="A22" s="12">
        <v>2</v>
      </c>
      <c r="B22" s="30" t="s">
        <v>75</v>
      </c>
      <c r="C22" s="11">
        <f t="shared" ref="C22:C29" si="4">D22+L22+N22+P22+R22+T22+U22+V22+W22+X22</f>
        <v>787915</v>
      </c>
      <c r="D22" s="11">
        <f t="shared" si="2"/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3">
        <v>0</v>
      </c>
      <c r="L22" s="11">
        <v>0</v>
      </c>
      <c r="M22" s="24">
        <v>185</v>
      </c>
      <c r="N22" s="24">
        <v>687915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24">
        <v>100000</v>
      </c>
    </row>
    <row r="23" spans="1:24">
      <c r="A23" s="12">
        <v>3</v>
      </c>
      <c r="B23" s="30" t="s">
        <v>76</v>
      </c>
      <c r="C23" s="11">
        <f t="shared" si="4"/>
        <v>1137153</v>
      </c>
      <c r="D23" s="11">
        <f t="shared" si="2"/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3">
        <v>0</v>
      </c>
      <c r="L23" s="11">
        <v>0</v>
      </c>
      <c r="M23" s="24">
        <v>267</v>
      </c>
      <c r="N23" s="24">
        <v>1037153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24">
        <v>100000</v>
      </c>
    </row>
    <row r="24" spans="1:24">
      <c r="A24" s="12">
        <v>4</v>
      </c>
      <c r="B24" s="30" t="s">
        <v>77</v>
      </c>
      <c r="C24" s="11">
        <f t="shared" si="4"/>
        <v>1069690.44</v>
      </c>
      <c r="D24" s="11">
        <f t="shared" si="2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3">
        <v>0</v>
      </c>
      <c r="L24" s="11">
        <v>0</v>
      </c>
      <c r="M24" s="24">
        <v>251.16</v>
      </c>
      <c r="N24" s="24">
        <v>969690.44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24">
        <v>100000</v>
      </c>
    </row>
    <row r="25" spans="1:24">
      <c r="A25" s="12">
        <v>5</v>
      </c>
      <c r="B25" s="30" t="s">
        <v>78</v>
      </c>
      <c r="C25" s="11">
        <f t="shared" si="4"/>
        <v>1088600.3999999999</v>
      </c>
      <c r="D25" s="11">
        <f t="shared" si="2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3">
        <v>0</v>
      </c>
      <c r="L25" s="11">
        <v>0</v>
      </c>
      <c r="M25" s="24">
        <v>255.6</v>
      </c>
      <c r="N25" s="24">
        <v>988600.4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24">
        <v>100000</v>
      </c>
    </row>
    <row r="26" spans="1:24">
      <c r="A26" s="12">
        <v>6</v>
      </c>
      <c r="B26" s="30" t="s">
        <v>81</v>
      </c>
      <c r="C26" s="11">
        <f t="shared" si="4"/>
        <v>2589472</v>
      </c>
      <c r="D26" s="11">
        <f t="shared" si="2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3">
        <v>0</v>
      </c>
      <c r="L26" s="11">
        <v>0</v>
      </c>
      <c r="M26" s="24">
        <v>608</v>
      </c>
      <c r="N26" s="24">
        <v>2469472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24">
        <v>120000</v>
      </c>
    </row>
    <row r="27" spans="1:24">
      <c r="A27" s="12">
        <v>7</v>
      </c>
      <c r="B27" s="30" t="s">
        <v>79</v>
      </c>
      <c r="C27" s="11">
        <f t="shared" si="4"/>
        <v>860318</v>
      </c>
      <c r="D27" s="11">
        <f t="shared" si="2"/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3">
        <v>0</v>
      </c>
      <c r="L27" s="11">
        <v>0</v>
      </c>
      <c r="M27" s="24">
        <v>202</v>
      </c>
      <c r="N27" s="24">
        <v>760318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24">
        <v>100000</v>
      </c>
    </row>
    <row r="28" spans="1:24">
      <c r="A28" s="12">
        <v>8</v>
      </c>
      <c r="B28" s="30" t="s">
        <v>80</v>
      </c>
      <c r="C28" s="11">
        <f t="shared" si="4"/>
        <v>790044.5</v>
      </c>
      <c r="D28" s="11">
        <f t="shared" si="2"/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3">
        <v>0</v>
      </c>
      <c r="L28" s="11">
        <v>0</v>
      </c>
      <c r="M28" s="24">
        <v>185.5</v>
      </c>
      <c r="N28" s="24">
        <v>690044.5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24">
        <v>100000</v>
      </c>
    </row>
    <row r="29" spans="1:24">
      <c r="A29" s="12">
        <v>9</v>
      </c>
      <c r="B29" s="30" t="s">
        <v>82</v>
      </c>
      <c r="C29" s="11">
        <f t="shared" si="4"/>
        <v>1396952</v>
      </c>
      <c r="D29" s="11">
        <f t="shared" si="2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  <c r="L29" s="11">
        <v>0</v>
      </c>
      <c r="M29" s="24">
        <v>328</v>
      </c>
      <c r="N29" s="24">
        <v>1296952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24">
        <v>100000</v>
      </c>
    </row>
    <row r="30" spans="1:24">
      <c r="A30" s="96" t="s">
        <v>94</v>
      </c>
      <c r="B30" s="62"/>
      <c r="C30" s="11">
        <f>C31</f>
        <v>867558.53</v>
      </c>
      <c r="D30" s="11">
        <f t="shared" si="2"/>
        <v>747558.53</v>
      </c>
      <c r="E30" s="11">
        <f>E31</f>
        <v>0</v>
      </c>
      <c r="F30" s="11">
        <f>F31</f>
        <v>0</v>
      </c>
      <c r="G30" s="11">
        <f>G31</f>
        <v>0</v>
      </c>
      <c r="H30" s="11">
        <f>H31</f>
        <v>0</v>
      </c>
      <c r="I30" s="24">
        <f>I31</f>
        <v>747558.53</v>
      </c>
      <c r="J30" s="11">
        <f>J31</f>
        <v>0</v>
      </c>
      <c r="K30" s="13">
        <f>K31</f>
        <v>0</v>
      </c>
      <c r="L30" s="11">
        <f>L31</f>
        <v>0</v>
      </c>
      <c r="M30" s="11">
        <f>M31</f>
        <v>0</v>
      </c>
      <c r="N30" s="11">
        <f>N31</f>
        <v>0</v>
      </c>
      <c r="O30" s="11">
        <f>O31</f>
        <v>0</v>
      </c>
      <c r="P30" s="11">
        <f>P31</f>
        <v>0</v>
      </c>
      <c r="Q30" s="11">
        <f>Q31</f>
        <v>0</v>
      </c>
      <c r="R30" s="11">
        <f>R31</f>
        <v>0</v>
      </c>
      <c r="S30" s="11">
        <f>S31</f>
        <v>0</v>
      </c>
      <c r="T30" s="11">
        <f>T31</f>
        <v>0</v>
      </c>
      <c r="U30" s="11">
        <f>U31</f>
        <v>0</v>
      </c>
      <c r="V30" s="11">
        <f>V31</f>
        <v>0</v>
      </c>
      <c r="W30" s="11">
        <f>W31</f>
        <v>0</v>
      </c>
      <c r="X30" s="24">
        <f>X31</f>
        <v>120000</v>
      </c>
    </row>
    <row r="31" spans="1:24">
      <c r="A31" s="12">
        <v>1</v>
      </c>
      <c r="B31" s="30" t="s">
        <v>55</v>
      </c>
      <c r="C31" s="11">
        <f>D31+L31+N31+P31+R31+T31+U31+V31+W31+X31</f>
        <v>867558.53</v>
      </c>
      <c r="D31" s="11">
        <f t="shared" si="2"/>
        <v>747558.53</v>
      </c>
      <c r="E31" s="11">
        <v>0</v>
      </c>
      <c r="F31" s="11">
        <v>0</v>
      </c>
      <c r="G31" s="11">
        <v>0</v>
      </c>
      <c r="H31" s="11">
        <v>0</v>
      </c>
      <c r="I31" s="32">
        <v>747558.53</v>
      </c>
      <c r="J31" s="11">
        <v>0</v>
      </c>
      <c r="K31" s="13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32">
        <v>120000</v>
      </c>
    </row>
  </sheetData>
  <mergeCells count="24">
    <mergeCell ref="U1:X1"/>
    <mergeCell ref="U2:X2"/>
    <mergeCell ref="U3:X3"/>
    <mergeCell ref="S12:T13"/>
    <mergeCell ref="U12:U13"/>
    <mergeCell ref="A16:B16"/>
    <mergeCell ref="A20:B20"/>
    <mergeCell ref="A30:B30"/>
    <mergeCell ref="V12:V13"/>
    <mergeCell ref="A11:A14"/>
    <mergeCell ref="B11:B14"/>
    <mergeCell ref="C11:C13"/>
    <mergeCell ref="T5:X5"/>
    <mergeCell ref="T6:X6"/>
    <mergeCell ref="A10:X10"/>
    <mergeCell ref="W12:W13"/>
    <mergeCell ref="X12:X13"/>
    <mergeCell ref="D11:T11"/>
    <mergeCell ref="U11:X11"/>
    <mergeCell ref="D12:J12"/>
    <mergeCell ref="K12:L13"/>
    <mergeCell ref="M12:N13"/>
    <mergeCell ref="O12:P13"/>
    <mergeCell ref="Q12:R13"/>
  </mergeCells>
  <pageMargins left="0.25" right="0.25" top="0.75" bottom="0.75" header="0.3" footer="0.3"/>
  <pageSetup paperSize="9" scale="3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№2</vt:lpstr>
      <vt:lpstr>Приложение №3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1конек</cp:lastModifiedBy>
  <cp:lastPrinted>2017-10-17T06:28:27Z</cp:lastPrinted>
  <dcterms:created xsi:type="dcterms:W3CDTF">2016-08-31T07:08:28Z</dcterms:created>
  <dcterms:modified xsi:type="dcterms:W3CDTF">2017-10-17T06:28:50Z</dcterms:modified>
</cp:coreProperties>
</file>