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Сводн.см.расч." sheetId="1" r:id="rId1"/>
  </sheets>
  <definedNames>
    <definedName name="_xlnm.Print_Titles" localSheetId="0">'Сводн.см.расч.'!$9:$11</definedName>
  </definedNames>
  <calcPr fullCalcOnLoad="1"/>
</workbook>
</file>

<file path=xl/sharedStrings.xml><?xml version="1.0" encoding="utf-8"?>
<sst xmlns="http://schemas.openxmlformats.org/spreadsheetml/2006/main" count="72" uniqueCount="52">
  <si>
    <t>Заказчик</t>
  </si>
  <si>
    <t>прочих затрат</t>
  </si>
  <si>
    <t>ПРОЧИЕ РАБОТЫ И ЗАТРАТЫ</t>
  </si>
  <si>
    <t xml:space="preserve"> </t>
  </si>
  <si>
    <t>1</t>
  </si>
  <si>
    <t>Глава 2</t>
  </si>
  <si>
    <t>строительных работ</t>
  </si>
  <si>
    <t>монтажных работ</t>
  </si>
  <si>
    <t>НК РФ</t>
  </si>
  <si>
    <t>СОСТАВЛЕНО ГУП "ВЛАДИМИРГРАЖДАНПРОЕКТ"</t>
  </si>
  <si>
    <t xml:space="preserve">Главный инженер                </t>
  </si>
  <si>
    <t>Начальник РЦЦС</t>
  </si>
  <si>
    <t>С.А.Сидорова</t>
  </si>
  <si>
    <t>Основные объекты капитального ремонта</t>
  </si>
  <si>
    <t>Глава 7.</t>
  </si>
  <si>
    <t>ИТОГО  ПО ГЛАВАМ 1-7</t>
  </si>
  <si>
    <t>ИТОГО с НДС в базовом уровне цен.</t>
  </si>
  <si>
    <t>НДС    20%</t>
  </si>
  <si>
    <t>«Утвержден»                                            «____»___________ 20__</t>
  </si>
  <si>
    <t>тыс. руб.</t>
  </si>
  <si>
    <t>В том числе возвратных сумм</t>
  </si>
  <si>
    <t>Номер по порядку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</si>
  <si>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</si>
  <si>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</si>
  <si>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</si>
  <si>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оборудования, мебели, инвентаря</t>
  </si>
  <si>
    <t xml:space="preserve">СВОДНЫЙ СМЕТНЫЙ РАСЧЕТ СТОИМОСТИ </t>
  </si>
  <si>
    <t>Глава 8.</t>
  </si>
  <si>
    <t>ТЕХНИЧЕСКИЙ НАДЗОР</t>
  </si>
  <si>
    <t>Глава 9.</t>
  </si>
  <si>
    <t>ПРОЕКТНЫЕ РАБОТЫ</t>
  </si>
  <si>
    <t>ИТОГО ПО ГЛАВАМ 1-9</t>
  </si>
  <si>
    <t xml:space="preserve">ГСНр 81-05-02-2001 </t>
  </si>
  <si>
    <t>Всего в базовом уровне цен 2001 года</t>
  </si>
  <si>
    <t>РЕЗЕРВ НА НЕПРЕДВИДЕННЫЕ РАБОТЫ И ЗАТРАТЫ 2%</t>
  </si>
  <si>
    <t>Н.Н.Мирошников</t>
  </si>
  <si>
    <t>Затраты на производство работ в зимнее время</t>
  </si>
  <si>
    <t>Номера сметных расчетов и смет, обоснование</t>
  </si>
  <si>
    <t>Сводный сметный расчет в текущем уровне цен 3 квартала 2012 г</t>
  </si>
  <si>
    <t>Затраты на проведение строительного контроля  в размере 2,14%*0,7=1,5%</t>
  </si>
  <si>
    <t>пост.Правительства от 21.06.2010 № 468</t>
  </si>
  <si>
    <t>мдс 81-35.2004 п. 4.96</t>
  </si>
  <si>
    <t>Договор</t>
  </si>
  <si>
    <t>Экспертиза сметной документации</t>
  </si>
  <si>
    <t>ИТОГО ПО ГЛАВЕ 9</t>
  </si>
  <si>
    <t>в текущем уровне цен 1 квартала 2012 г</t>
  </si>
  <si>
    <t>ВСЕГО в текущем уровне цен 1 кв. 2012 г.</t>
  </si>
  <si>
    <t xml:space="preserve"> НДС в текущем уровне цен 1 квартала 2012 г в размере 18%</t>
  </si>
  <si>
    <t>Проектные работы (смета)</t>
  </si>
  <si>
    <r>
      <t>Капитальный ремонт внутридомовой инженерной системы холодного водоснабжения</t>
    </r>
    <r>
      <rPr>
        <b/>
        <sz val="11"/>
        <rFont val="Times New Roman"/>
        <family val="1"/>
      </rPr>
      <t xml:space="preserve"> в многоквартирном доме по адресу Вязниковский район, пос. Никологоры, ул. 3-я Пролетарская, д. 20</t>
    </r>
  </si>
  <si>
    <t>Лок.смета № 02-01-10</t>
  </si>
  <si>
    <t>Капитальный ремонт системы ХВС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</si>
</sst>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;\-General;"/>
    <numFmt numFmtId="173" formatCode="##0"/>
    <numFmt numFmtId="174" formatCode="#,##0.000;\-#,##0.000;"/>
    <numFmt numFmtId="175" formatCode="#,##0.000;\-#,##0.00;"/>
    <numFmt numFmtId="176" formatCode="#,##0.000;\-#,##0.0000;"/>
    <numFmt numFmtId="177" formatCode="#,##0.000;\-#,##0.00000;"/>
    <numFmt numFmtId="178" formatCode="##0.0"/>
    <numFmt numFmtId="179" formatCode="##0.00"/>
    <numFmt numFmtId="180" formatCode="##0.000"/>
    <numFmt numFmtId="181" formatCode="#,##0.000;\-#,##0.000000;"/>
    <numFmt numFmtId="182" formatCode="#,##0.000;\-#,##0.0;"/>
    <numFmt numFmtId="183" formatCode="#,##0.000;\-#,##0;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"/>
    <numFmt numFmtId="189" formatCode="0.0000"/>
  </numFmts>
  <fonts count="36">
    <font>
      <sz val="8"/>
      <name val="Verdana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1"/>
    </font>
    <font>
      <b/>
      <sz val="13.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horizontal="left" vertical="top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49" fontId="29" fillId="0" borderId="0" xfId="0" applyNumberFormat="1" applyFont="1" applyFill="1" applyBorder="1" applyAlignment="1">
      <alignment horizontal="left" vertical="top"/>
    </xf>
    <xf numFmtId="172" fontId="29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/>
    </xf>
    <xf numFmtId="2" fontId="28" fillId="0" borderId="10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Alignment="1">
      <alignment horizontal="left" vertical="top"/>
    </xf>
    <xf numFmtId="2" fontId="28" fillId="0" borderId="0" xfId="0" applyNumberFormat="1" applyFont="1" applyFill="1" applyBorder="1" applyAlignment="1">
      <alignment horizontal="right" vertical="top"/>
    </xf>
    <xf numFmtId="49" fontId="29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188" fontId="9" fillId="0" borderId="12" xfId="0" applyNumberFormat="1" applyFont="1" applyFill="1" applyBorder="1" applyAlignment="1">
      <alignment horizontal="right" vertical="top" wrapText="1"/>
    </xf>
    <xf numFmtId="188" fontId="9" fillId="0" borderId="13" xfId="0" applyNumberFormat="1" applyFont="1" applyFill="1" applyBorder="1" applyAlignment="1">
      <alignment horizontal="right" vertical="top" wrapText="1"/>
    </xf>
    <xf numFmtId="188" fontId="9" fillId="0" borderId="1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9" fillId="0" borderId="14" xfId="0" applyNumberFormat="1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73" fontId="32" fillId="0" borderId="15" xfId="0" applyNumberFormat="1" applyFont="1" applyBorder="1" applyAlignment="1">
      <alignment horizontal="center" vertical="top" wrapText="1"/>
    </xf>
    <xf numFmtId="173" fontId="32" fillId="0" borderId="15" xfId="0" applyNumberFormat="1" applyFont="1" applyFill="1" applyBorder="1" applyAlignment="1">
      <alignment horizontal="center" vertical="top" wrapText="1"/>
    </xf>
    <xf numFmtId="172" fontId="27" fillId="0" borderId="0" xfId="0" applyNumberFormat="1" applyFont="1" applyFill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center" wrapText="1"/>
    </xf>
    <xf numFmtId="188" fontId="9" fillId="0" borderId="0" xfId="0" applyNumberFormat="1" applyFont="1" applyFill="1" applyBorder="1" applyAlignment="1">
      <alignment horizontal="center" wrapText="1"/>
    </xf>
    <xf numFmtId="188" fontId="9" fillId="0" borderId="14" xfId="0" applyNumberFormat="1" applyFont="1" applyFill="1" applyBorder="1" applyAlignment="1">
      <alignment horizontal="center" wrapText="1"/>
    </xf>
    <xf numFmtId="49" fontId="33" fillId="0" borderId="0" xfId="0" applyNumberFormat="1" applyFont="1" applyAlignment="1">
      <alignment horizontal="left" vertical="top"/>
    </xf>
    <xf numFmtId="49" fontId="33" fillId="0" borderId="0" xfId="0" applyNumberFormat="1" applyFont="1" applyAlignment="1">
      <alignment horizontal="right" vertical="top"/>
    </xf>
    <xf numFmtId="172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left" vertical="top" wrapText="1"/>
    </xf>
    <xf numFmtId="2" fontId="31" fillId="0" borderId="20" xfId="0" applyNumberFormat="1" applyFont="1" applyFill="1" applyBorder="1" applyAlignment="1">
      <alignment horizontal="left" vertical="top" wrapText="1"/>
    </xf>
    <xf numFmtId="2" fontId="31" fillId="0" borderId="21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Fill="1" applyBorder="1" applyAlignment="1">
      <alignment horizontal="left" vertical="top" wrapText="1"/>
    </xf>
    <xf numFmtId="49" fontId="30" fillId="0" borderId="22" xfId="0" applyNumberFormat="1" applyFont="1" applyFill="1" applyBorder="1" applyAlignment="1">
      <alignment horizontal="left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1" fontId="4" fillId="0" borderId="22" xfId="0" applyNumberFormat="1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left" vertical="top" wrapText="1"/>
    </xf>
    <xf numFmtId="188" fontId="31" fillId="0" borderId="10" xfId="0" applyNumberFormat="1" applyFont="1" applyFill="1" applyBorder="1" applyAlignment="1">
      <alignment horizontal="center" vertical="top"/>
    </xf>
    <xf numFmtId="188" fontId="31" fillId="0" borderId="22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14" xfId="0" applyNumberFormat="1" applyFont="1" applyFill="1" applyBorder="1" applyAlignment="1">
      <alignment horizontal="center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14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center"/>
    </xf>
    <xf numFmtId="188" fontId="31" fillId="0" borderId="0" xfId="0" applyNumberFormat="1" applyFont="1" applyFill="1" applyBorder="1" applyAlignment="1">
      <alignment horizontal="center" vertical="top"/>
    </xf>
    <xf numFmtId="188" fontId="31" fillId="0" borderId="14" xfId="0" applyNumberFormat="1" applyFont="1" applyFill="1" applyBorder="1" applyAlignment="1">
      <alignment horizontal="center" vertical="top"/>
    </xf>
    <xf numFmtId="188" fontId="6" fillId="0" borderId="22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/>
    </xf>
    <xf numFmtId="188" fontId="9" fillId="0" borderId="14" xfId="0" applyNumberFormat="1" applyFont="1" applyFill="1" applyBorder="1" applyAlignment="1">
      <alignment horizontal="center" vertical="top"/>
    </xf>
    <xf numFmtId="188" fontId="9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9" fillId="0" borderId="19" xfId="0" applyNumberFormat="1" applyFont="1" applyFill="1" applyBorder="1" applyAlignment="1">
      <alignment horizontal="center" vertical="top"/>
    </xf>
    <xf numFmtId="188" fontId="9" fillId="0" borderId="11" xfId="0" applyNumberFormat="1" applyFont="1" applyFill="1" applyBorder="1" applyAlignment="1">
      <alignment horizontal="center" vertical="top"/>
    </xf>
    <xf numFmtId="188" fontId="9" fillId="0" borderId="19" xfId="0" applyNumberFormat="1" applyFont="1" applyFill="1" applyBorder="1" applyAlignment="1">
      <alignment horizontal="center" vertical="top" wrapText="1"/>
    </xf>
    <xf numFmtId="2" fontId="34" fillId="0" borderId="11" xfId="0" applyNumberFormat="1" applyFont="1" applyFill="1" applyBorder="1" applyAlignment="1">
      <alignment horizontal="left" vertical="top" wrapText="1"/>
    </xf>
    <xf numFmtId="2" fontId="34" fillId="0" borderId="14" xfId="0" applyNumberFormat="1" applyFont="1" applyFill="1" applyBorder="1" applyAlignment="1">
      <alignment horizontal="left" vertical="top" wrapText="1"/>
    </xf>
    <xf numFmtId="188" fontId="28" fillId="0" borderId="10" xfId="0" applyNumberFormat="1" applyFont="1" applyFill="1" applyBorder="1" applyAlignment="1">
      <alignment horizontal="right" vertical="top"/>
    </xf>
    <xf numFmtId="173" fontId="33" fillId="0" borderId="23" xfId="0" applyNumberFormat="1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right" vertical="top" wrapText="1"/>
    </xf>
    <xf numFmtId="188" fontId="6" fillId="0" borderId="0" xfId="0" applyNumberFormat="1" applyFont="1" applyFill="1" applyBorder="1" applyAlignment="1">
      <alignment horizontal="center"/>
    </xf>
    <xf numFmtId="188" fontId="6" fillId="0" borderId="14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top"/>
    </xf>
    <xf numFmtId="188" fontId="9" fillId="0" borderId="22" xfId="0" applyNumberFormat="1" applyFont="1" applyFill="1" applyBorder="1" applyAlignment="1">
      <alignment horizontal="center" vertical="top"/>
    </xf>
    <xf numFmtId="172" fontId="9" fillId="0" borderId="0" xfId="0" applyNumberFormat="1" applyFont="1" applyFill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zoomScalePageLayoutView="0" workbookViewId="0" topLeftCell="A28">
      <selection activeCell="G29" sqref="G29"/>
    </sheetView>
  </sheetViews>
  <sheetFormatPr defaultColWidth="9.140625" defaultRowHeight="10.5"/>
  <cols>
    <col min="1" max="1" width="8.421875" style="3" customWidth="1"/>
    <col min="2" max="2" width="16.57421875" style="2" customWidth="1"/>
    <col min="3" max="3" width="42.57421875" style="2" customWidth="1"/>
    <col min="4" max="4" width="18.8515625" style="2" customWidth="1"/>
    <col min="5" max="5" width="15.7109375" style="2" customWidth="1"/>
    <col min="6" max="6" width="14.8515625" style="2" customWidth="1"/>
    <col min="7" max="7" width="14.421875" style="2" customWidth="1"/>
    <col min="8" max="8" width="15.00390625" style="2" customWidth="1"/>
    <col min="9" max="16384" width="9.140625" style="2" customWidth="1"/>
  </cols>
  <sheetData>
    <row r="1" spans="1:8" ht="15">
      <c r="A1" s="87" t="s">
        <v>0</v>
      </c>
      <c r="B1" s="87"/>
      <c r="C1" s="7"/>
      <c r="D1" s="12"/>
      <c r="E1" s="12"/>
      <c r="F1" s="12"/>
      <c r="G1" s="12"/>
      <c r="H1" s="12"/>
    </row>
    <row r="2" spans="1:8" ht="15.75">
      <c r="A2" s="39" t="s">
        <v>3</v>
      </c>
      <c r="B2" s="88" t="s">
        <v>18</v>
      </c>
      <c r="C2" s="88"/>
      <c r="D2" s="88"/>
      <c r="E2" s="88"/>
      <c r="F2" s="88"/>
      <c r="G2" s="88"/>
      <c r="H2" s="13"/>
    </row>
    <row r="3" spans="1:8" ht="9.75" customHeight="1">
      <c r="A3" s="39"/>
      <c r="B3" s="10"/>
      <c r="C3" s="10"/>
      <c r="D3" s="14"/>
      <c r="E3" s="14"/>
      <c r="F3" s="14"/>
      <c r="G3" s="14"/>
      <c r="H3" s="13"/>
    </row>
    <row r="4" spans="1:8" ht="15">
      <c r="A4" s="89" t="s">
        <v>38</v>
      </c>
      <c r="B4" s="89"/>
      <c r="C4" s="89"/>
      <c r="D4" s="78">
        <f>H48</f>
        <v>131.2774603</v>
      </c>
      <c r="E4" s="16" t="s">
        <v>19</v>
      </c>
      <c r="F4" s="13"/>
      <c r="G4" s="13"/>
      <c r="H4" s="13"/>
    </row>
    <row r="5" spans="1:8" ht="15">
      <c r="A5" s="90" t="s">
        <v>20</v>
      </c>
      <c r="B5" s="90"/>
      <c r="C5" s="90"/>
      <c r="D5" s="15">
        <f>H56</f>
        <v>0</v>
      </c>
      <c r="E5" s="16" t="s">
        <v>19</v>
      </c>
      <c r="F5" s="13"/>
      <c r="G5" s="13"/>
      <c r="H5" s="13"/>
    </row>
    <row r="6" spans="1:8" ht="9" customHeight="1">
      <c r="A6" s="40"/>
      <c r="B6" s="11"/>
      <c r="C6" s="11"/>
      <c r="D6" s="17"/>
      <c r="E6" s="16"/>
      <c r="F6" s="13"/>
      <c r="G6" s="13"/>
      <c r="H6" s="13"/>
    </row>
    <row r="7" spans="1:8" ht="14.25">
      <c r="A7" s="91" t="s">
        <v>26</v>
      </c>
      <c r="B7" s="91"/>
      <c r="C7" s="91"/>
      <c r="D7" s="91"/>
      <c r="E7" s="91"/>
      <c r="F7" s="91"/>
      <c r="G7" s="91"/>
      <c r="H7" s="91"/>
    </row>
    <row r="8" spans="1:8" ht="28.5" customHeight="1">
      <c r="A8" s="92" t="s">
        <v>49</v>
      </c>
      <c r="B8" s="93"/>
      <c r="C8" s="93"/>
      <c r="D8" s="93"/>
      <c r="E8" s="93"/>
      <c r="F8" s="93"/>
      <c r="G8" s="93"/>
      <c r="H8" s="93"/>
    </row>
    <row r="9" spans="1:8" ht="15">
      <c r="A9" s="94" t="s">
        <v>21</v>
      </c>
      <c r="B9" s="96" t="s">
        <v>37</v>
      </c>
      <c r="C9" s="96" t="s">
        <v>22</v>
      </c>
      <c r="D9" s="98" t="s">
        <v>23</v>
      </c>
      <c r="E9" s="99"/>
      <c r="F9" s="99"/>
      <c r="G9" s="100"/>
      <c r="H9" s="101" t="s">
        <v>24</v>
      </c>
    </row>
    <row r="10" spans="1:8" ht="45.75" thickBot="1">
      <c r="A10" s="95"/>
      <c r="B10" s="97"/>
      <c r="C10" s="97"/>
      <c r="D10" s="18" t="s">
        <v>6</v>
      </c>
      <c r="E10" s="18" t="s">
        <v>7</v>
      </c>
      <c r="F10" s="18" t="s">
        <v>25</v>
      </c>
      <c r="G10" s="18" t="s">
        <v>1</v>
      </c>
      <c r="H10" s="102"/>
    </row>
    <row r="11" spans="1:8" s="35" customFormat="1" ht="13.5" thickTop="1">
      <c r="A11" s="79">
        <v>1</v>
      </c>
      <c r="B11" s="33">
        <v>2</v>
      </c>
      <c r="C11" s="33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</row>
    <row r="12" spans="1:8" ht="27.75" customHeight="1">
      <c r="A12" s="41"/>
      <c r="B12" s="19" t="s">
        <v>5</v>
      </c>
      <c r="C12" s="20" t="s">
        <v>13</v>
      </c>
      <c r="D12" s="21"/>
      <c r="E12" s="22"/>
      <c r="F12" s="21"/>
      <c r="G12" s="22"/>
      <c r="H12" s="21"/>
    </row>
    <row r="13" spans="1:8" ht="27.75" customHeight="1">
      <c r="A13" s="42" t="s">
        <v>4</v>
      </c>
      <c r="B13" s="24" t="s">
        <v>50</v>
      </c>
      <c r="C13" s="36" t="s">
        <v>51</v>
      </c>
      <c r="D13" s="38">
        <v>14.948</v>
      </c>
      <c r="E13" s="37"/>
      <c r="F13" s="38"/>
      <c r="G13" s="37"/>
      <c r="H13" s="38">
        <f>D13</f>
        <v>14.948</v>
      </c>
    </row>
    <row r="14" spans="1:8" ht="15" customHeight="1">
      <c r="A14" s="42"/>
      <c r="B14" s="24"/>
      <c r="C14" s="27" t="s">
        <v>45</v>
      </c>
      <c r="D14" s="58">
        <v>107.539</v>
      </c>
      <c r="E14" s="26"/>
      <c r="F14" s="23"/>
      <c r="G14" s="26"/>
      <c r="H14" s="59">
        <f>D14</f>
        <v>107.539</v>
      </c>
    </row>
    <row r="15" spans="1:8" ht="8.25" customHeight="1">
      <c r="A15" s="42"/>
      <c r="B15" s="24"/>
      <c r="C15" s="28" t="s">
        <v>3</v>
      </c>
      <c r="D15" s="23" t="s">
        <v>3</v>
      </c>
      <c r="E15" s="60"/>
      <c r="F15" s="61"/>
      <c r="G15" s="60"/>
      <c r="H15" s="23" t="s">
        <v>3</v>
      </c>
    </row>
    <row r="16" spans="1:8" s="4" customFormat="1" ht="15">
      <c r="A16" s="43"/>
      <c r="B16" s="31" t="s">
        <v>14</v>
      </c>
      <c r="C16" s="28" t="s">
        <v>2</v>
      </c>
      <c r="D16" s="23" t="s">
        <v>3</v>
      </c>
      <c r="E16" s="26"/>
      <c r="F16" s="23"/>
      <c r="G16" s="26"/>
      <c r="H16" s="23"/>
    </row>
    <row r="17" spans="1:8" s="4" customFormat="1" ht="30.75" customHeight="1">
      <c r="A17" s="44">
        <v>2</v>
      </c>
      <c r="B17" s="29" t="s">
        <v>32</v>
      </c>
      <c r="C17" s="32" t="s">
        <v>36</v>
      </c>
      <c r="D17" s="38"/>
      <c r="E17" s="37"/>
      <c r="F17" s="38"/>
      <c r="G17" s="37" t="s">
        <v>3</v>
      </c>
      <c r="H17" s="38">
        <f>D17</f>
        <v>0</v>
      </c>
    </row>
    <row r="18" spans="1:8" s="4" customFormat="1" ht="15">
      <c r="A18" s="44"/>
      <c r="B18" s="29"/>
      <c r="C18" s="27" t="s">
        <v>45</v>
      </c>
      <c r="D18" s="59">
        <v>0</v>
      </c>
      <c r="E18" s="26"/>
      <c r="F18" s="23"/>
      <c r="G18" s="62" t="s">
        <v>3</v>
      </c>
      <c r="H18" s="59">
        <f>D18</f>
        <v>0</v>
      </c>
    </row>
    <row r="19" spans="1:8" s="4" customFormat="1" ht="6.75" customHeight="1">
      <c r="A19" s="44"/>
      <c r="B19" s="29"/>
      <c r="C19" s="27"/>
      <c r="D19" s="59"/>
      <c r="E19" s="26"/>
      <c r="F19" s="23"/>
      <c r="G19" s="62"/>
      <c r="H19" s="59"/>
    </row>
    <row r="20" spans="1:8" s="1" customFormat="1" ht="15">
      <c r="A20" s="45"/>
      <c r="B20" s="30"/>
      <c r="C20" s="28" t="s">
        <v>15</v>
      </c>
      <c r="D20" s="38">
        <f>D13+D17</f>
        <v>14.948</v>
      </c>
      <c r="E20" s="63"/>
      <c r="F20" s="64"/>
      <c r="G20" s="63" t="s">
        <v>3</v>
      </c>
      <c r="H20" s="38">
        <f>D20</f>
        <v>14.948</v>
      </c>
    </row>
    <row r="21" spans="1:8" s="1" customFormat="1" ht="15">
      <c r="A21" s="45"/>
      <c r="B21" s="30"/>
      <c r="C21" s="27" t="s">
        <v>45</v>
      </c>
      <c r="D21" s="61">
        <f>D14+D18</f>
        <v>107.539</v>
      </c>
      <c r="E21" s="65"/>
      <c r="F21" s="66"/>
      <c r="G21" s="60" t="str">
        <f>G18</f>
        <v> </v>
      </c>
      <c r="H21" s="61">
        <f>D21</f>
        <v>107.539</v>
      </c>
    </row>
    <row r="22" spans="1:8" s="1" customFormat="1" ht="7.5" customHeight="1">
      <c r="A22" s="45"/>
      <c r="B22" s="30"/>
      <c r="C22" s="27"/>
      <c r="D22" s="61"/>
      <c r="E22" s="65"/>
      <c r="F22" s="66"/>
      <c r="G22" s="60"/>
      <c r="H22" s="61"/>
    </row>
    <row r="23" spans="1:8" s="1" customFormat="1" ht="15">
      <c r="A23" s="45"/>
      <c r="B23" s="31" t="s">
        <v>27</v>
      </c>
      <c r="C23" s="28" t="s">
        <v>28</v>
      </c>
      <c r="D23" s="61"/>
      <c r="E23" s="65"/>
      <c r="F23" s="66"/>
      <c r="G23" s="60"/>
      <c r="H23" s="61"/>
    </row>
    <row r="24" spans="1:8" s="1" customFormat="1" ht="36">
      <c r="A24" s="45">
        <v>3</v>
      </c>
      <c r="B24" s="77" t="s">
        <v>40</v>
      </c>
      <c r="C24" s="25" t="s">
        <v>39</v>
      </c>
      <c r="D24" s="61"/>
      <c r="E24" s="65"/>
      <c r="F24" s="66"/>
      <c r="G24" s="63">
        <f>0.011*H20</f>
        <v>0.164428</v>
      </c>
      <c r="H24" s="64">
        <f>G24</f>
        <v>0.164428</v>
      </c>
    </row>
    <row r="25" spans="1:8" s="1" customFormat="1" ht="15">
      <c r="A25" s="45"/>
      <c r="B25" s="30"/>
      <c r="C25" s="27" t="s">
        <v>45</v>
      </c>
      <c r="D25" s="61"/>
      <c r="E25" s="65"/>
      <c r="F25" s="66"/>
      <c r="G25" s="60">
        <f>1.5*H21/100</f>
        <v>1.613085</v>
      </c>
      <c r="H25" s="61">
        <f>G25</f>
        <v>1.613085</v>
      </c>
    </row>
    <row r="26" spans="1:8" s="1" customFormat="1" ht="6.75" customHeight="1">
      <c r="A26" s="45"/>
      <c r="B26" s="30"/>
      <c r="C26" s="27"/>
      <c r="D26" s="61"/>
      <c r="E26" s="65"/>
      <c r="F26" s="66"/>
      <c r="G26" s="60"/>
      <c r="H26" s="61"/>
    </row>
    <row r="27" spans="1:8" s="1" customFormat="1" ht="15">
      <c r="A27" s="45"/>
      <c r="B27" s="31" t="s">
        <v>29</v>
      </c>
      <c r="C27" s="28" t="s">
        <v>30</v>
      </c>
      <c r="D27" s="61"/>
      <c r="E27" s="65"/>
      <c r="F27" s="66"/>
      <c r="G27" s="60"/>
      <c r="H27" s="61"/>
    </row>
    <row r="28" spans="1:8" s="1" customFormat="1" ht="15">
      <c r="A28" s="45">
        <v>4</v>
      </c>
      <c r="B28" s="80" t="s">
        <v>42</v>
      </c>
      <c r="C28" s="25" t="s">
        <v>48</v>
      </c>
      <c r="D28" s="61"/>
      <c r="E28" s="65"/>
      <c r="F28" s="66"/>
      <c r="G28" s="63">
        <f>G29/3.31</f>
        <v>0.6344410876132931</v>
      </c>
      <c r="H28" s="64">
        <f>G28</f>
        <v>0.6344410876132931</v>
      </c>
    </row>
    <row r="29" spans="1:8" s="1" customFormat="1" ht="15">
      <c r="A29" s="45"/>
      <c r="B29" s="80"/>
      <c r="C29" s="27" t="s">
        <v>45</v>
      </c>
      <c r="D29" s="61"/>
      <c r="E29" s="65"/>
      <c r="F29" s="66"/>
      <c r="G29" s="81">
        <f>30*0.07</f>
        <v>2.1</v>
      </c>
      <c r="H29" s="82">
        <f>G29</f>
        <v>2.1</v>
      </c>
    </row>
    <row r="30" spans="1:8" s="1" customFormat="1" ht="15">
      <c r="A30" s="45"/>
      <c r="B30" s="80" t="s">
        <v>42</v>
      </c>
      <c r="C30" s="25" t="s">
        <v>43</v>
      </c>
      <c r="D30" s="61"/>
      <c r="E30" s="65"/>
      <c r="F30" s="66"/>
      <c r="G30" s="63"/>
      <c r="H30" s="64">
        <f>G30</f>
        <v>0</v>
      </c>
    </row>
    <row r="31" spans="1:8" s="1" customFormat="1" ht="15">
      <c r="A31" s="45"/>
      <c r="B31" s="80"/>
      <c r="C31" s="27" t="s">
        <v>45</v>
      </c>
      <c r="D31" s="61"/>
      <c r="E31" s="65"/>
      <c r="F31" s="66"/>
      <c r="G31" s="81"/>
      <c r="H31" s="82">
        <f>G31</f>
        <v>0</v>
      </c>
    </row>
    <row r="32" spans="1:8" s="1" customFormat="1" ht="15">
      <c r="A32" s="45"/>
      <c r="B32" s="55"/>
      <c r="C32" s="27" t="s">
        <v>44</v>
      </c>
      <c r="D32" s="67"/>
      <c r="E32" s="56"/>
      <c r="F32" s="57"/>
      <c r="G32" s="83">
        <f>G28+G30</f>
        <v>0.6344410876132931</v>
      </c>
      <c r="H32" s="84">
        <f>G32</f>
        <v>0.6344410876132931</v>
      </c>
    </row>
    <row r="33" spans="1:8" s="1" customFormat="1" ht="15">
      <c r="A33" s="45"/>
      <c r="B33" s="30"/>
      <c r="C33" s="27" t="s">
        <v>45</v>
      </c>
      <c r="D33" s="61"/>
      <c r="E33" s="65"/>
      <c r="F33" s="66"/>
      <c r="G33" s="60">
        <f>G29+G31</f>
        <v>2.1</v>
      </c>
      <c r="H33" s="61">
        <f>H29+H31</f>
        <v>2.1</v>
      </c>
    </row>
    <row r="34" spans="1:8" s="1" customFormat="1" ht="7.5" customHeight="1">
      <c r="A34" s="45"/>
      <c r="B34" s="30"/>
      <c r="D34" s="61"/>
      <c r="E34" s="65"/>
      <c r="F34" s="66"/>
      <c r="G34" s="60"/>
      <c r="H34" s="61"/>
    </row>
    <row r="35" spans="1:8" s="1" customFormat="1" ht="15">
      <c r="A35" s="45"/>
      <c r="B35" s="30"/>
      <c r="C35" s="27" t="s">
        <v>31</v>
      </c>
      <c r="D35" s="69">
        <f>D20</f>
        <v>14.948</v>
      </c>
      <c r="E35" s="65"/>
      <c r="F35" s="66"/>
      <c r="G35" s="70">
        <f>G24+G32</f>
        <v>0.7988690876132931</v>
      </c>
      <c r="H35" s="69">
        <f>D35+G35</f>
        <v>15.746869087613293</v>
      </c>
    </row>
    <row r="36" spans="1:8" s="1" customFormat="1" ht="15">
      <c r="A36" s="45"/>
      <c r="B36" s="55"/>
      <c r="C36" s="27" t="s">
        <v>45</v>
      </c>
      <c r="D36" s="67">
        <f>D21</f>
        <v>107.539</v>
      </c>
      <c r="E36" s="56"/>
      <c r="F36" s="57"/>
      <c r="G36" s="68">
        <f>G25+G33</f>
        <v>3.7130850000000004</v>
      </c>
      <c r="H36" s="67">
        <f>D36+G36</f>
        <v>111.25208500000001</v>
      </c>
    </row>
    <row r="37" spans="1:8" s="1" customFormat="1" ht="9" customHeight="1">
      <c r="A37" s="45"/>
      <c r="B37" s="30"/>
      <c r="C37" s="27"/>
      <c r="D37" s="61"/>
      <c r="E37" s="65"/>
      <c r="F37" s="66"/>
      <c r="G37" s="60"/>
      <c r="H37" s="61"/>
    </row>
    <row r="38" spans="1:8" ht="29.25" customHeight="1">
      <c r="A38" s="54">
        <v>5</v>
      </c>
      <c r="B38" s="29" t="s">
        <v>41</v>
      </c>
      <c r="C38" s="32" t="s">
        <v>34</v>
      </c>
      <c r="D38" s="38"/>
      <c r="E38" s="38"/>
      <c r="F38" s="38"/>
      <c r="G38" s="38"/>
      <c r="H38" s="38"/>
    </row>
    <row r="39" spans="1:8" ht="15">
      <c r="A39" s="54"/>
      <c r="B39" s="29"/>
      <c r="C39" s="27" t="s">
        <v>45</v>
      </c>
      <c r="D39" s="58"/>
      <c r="E39" s="58"/>
      <c r="F39" s="58"/>
      <c r="G39" s="58"/>
      <c r="H39" s="58"/>
    </row>
    <row r="40" spans="1:8" ht="7.5" customHeight="1">
      <c r="A40" s="54"/>
      <c r="B40" s="29"/>
      <c r="C40" s="27"/>
      <c r="D40" s="58"/>
      <c r="E40" s="60"/>
      <c r="F40" s="61"/>
      <c r="G40" s="71"/>
      <c r="H40" s="58"/>
    </row>
    <row r="41" spans="1:8" ht="15.75" customHeight="1">
      <c r="A41" s="54"/>
      <c r="B41" s="29"/>
      <c r="C41" s="25" t="s">
        <v>33</v>
      </c>
      <c r="D41" s="23">
        <f>D35+D38</f>
        <v>14.948</v>
      </c>
      <c r="E41" s="70"/>
      <c r="F41" s="69"/>
      <c r="G41" s="26">
        <f>G35+G38</f>
        <v>0.7988690876132931</v>
      </c>
      <c r="H41" s="23">
        <f>D41+G41+0.01</f>
        <v>15.756869087613293</v>
      </c>
    </row>
    <row r="42" spans="1:8" s="1" customFormat="1" ht="15.75" customHeight="1">
      <c r="A42" s="45"/>
      <c r="B42" s="30"/>
      <c r="C42" s="28" t="s">
        <v>46</v>
      </c>
      <c r="D42" s="58">
        <f>D36+D39</f>
        <v>107.539</v>
      </c>
      <c r="E42" s="60"/>
      <c r="F42" s="61"/>
      <c r="G42" s="71">
        <f>G36+G39</f>
        <v>3.7130850000000004</v>
      </c>
      <c r="H42" s="58">
        <f>D42+G42</f>
        <v>111.25208500000001</v>
      </c>
    </row>
    <row r="43" spans="1:8" ht="15">
      <c r="A43" s="54"/>
      <c r="B43" s="29"/>
      <c r="C43" s="27"/>
      <c r="D43" s="58"/>
      <c r="E43" s="60"/>
      <c r="F43" s="61"/>
      <c r="G43" s="71"/>
      <c r="H43" s="58"/>
    </row>
    <row r="44" spans="1:8" s="1" customFormat="1" ht="15">
      <c r="A44" s="44">
        <v>6</v>
      </c>
      <c r="B44" s="29" t="s">
        <v>8</v>
      </c>
      <c r="C44" s="32" t="s">
        <v>17</v>
      </c>
      <c r="D44" s="23">
        <f>D41*0.2</f>
        <v>2.9896000000000003</v>
      </c>
      <c r="E44" s="70"/>
      <c r="F44" s="69"/>
      <c r="G44" s="26">
        <f>G41*0.2</f>
        <v>0.15977381752265862</v>
      </c>
      <c r="H44" s="23">
        <f>D44+G44</f>
        <v>3.149373817522659</v>
      </c>
    </row>
    <row r="45" spans="1:8" s="1" customFormat="1" ht="30">
      <c r="A45" s="44">
        <v>7</v>
      </c>
      <c r="B45" s="29" t="s">
        <v>8</v>
      </c>
      <c r="C45" s="27" t="s">
        <v>47</v>
      </c>
      <c r="D45" s="59">
        <f>0.18*D42</f>
        <v>19.35702</v>
      </c>
      <c r="E45" s="60"/>
      <c r="F45" s="61"/>
      <c r="G45" s="62">
        <f>G42*0.18+0.001</f>
        <v>0.6693553000000001</v>
      </c>
      <c r="H45" s="59">
        <f>D45+G45-0.001</f>
        <v>20.025375299999997</v>
      </c>
    </row>
    <row r="46" spans="1:8" s="1" customFormat="1" ht="7.5" customHeight="1">
      <c r="A46" s="44"/>
      <c r="B46" s="29"/>
      <c r="C46" s="27"/>
      <c r="D46" s="58"/>
      <c r="E46" s="60"/>
      <c r="F46" s="61"/>
      <c r="G46" s="71"/>
      <c r="H46" s="58"/>
    </row>
    <row r="47" spans="1:8" s="1" customFormat="1" ht="15">
      <c r="A47" s="44">
        <v>8</v>
      </c>
      <c r="B47" s="30"/>
      <c r="C47" s="28" t="s">
        <v>16</v>
      </c>
      <c r="D47" s="23">
        <f>D41+D44</f>
        <v>17.9376</v>
      </c>
      <c r="E47" s="70"/>
      <c r="F47" s="69"/>
      <c r="G47" s="26">
        <f>G41+G44</f>
        <v>0.9586429051359517</v>
      </c>
      <c r="H47" s="23">
        <f>D47+G47</f>
        <v>18.896242905135953</v>
      </c>
    </row>
    <row r="48" spans="1:8" s="1" customFormat="1" ht="15">
      <c r="A48" s="52"/>
      <c r="B48" s="48"/>
      <c r="C48" s="50" t="s">
        <v>45</v>
      </c>
      <c r="D48" s="61">
        <f>D42+D45</f>
        <v>126.89602</v>
      </c>
      <c r="E48" s="61"/>
      <c r="F48" s="61"/>
      <c r="G48" s="61">
        <f>G42+G45</f>
        <v>4.382440300000001</v>
      </c>
      <c r="H48" s="61">
        <f>D48+G48-0.001</f>
        <v>131.2774603</v>
      </c>
    </row>
    <row r="49" spans="1:8" s="1" customFormat="1" ht="15">
      <c r="A49" s="53"/>
      <c r="B49" s="49"/>
      <c r="C49" s="51"/>
      <c r="D49" s="67"/>
      <c r="E49" s="67"/>
      <c r="F49" s="67"/>
      <c r="G49" s="67"/>
      <c r="H49" s="67"/>
    </row>
    <row r="50" spans="1:8" s="1" customFormat="1" ht="15">
      <c r="A50" s="46"/>
      <c r="B50" s="76"/>
      <c r="C50" s="47"/>
      <c r="D50" s="72"/>
      <c r="E50" s="73"/>
      <c r="F50" s="74"/>
      <c r="G50" s="75"/>
      <c r="H50" s="72"/>
    </row>
    <row r="51" spans="1:8" ht="21.75" customHeight="1">
      <c r="A51" s="5"/>
      <c r="B51" s="6" t="s">
        <v>3</v>
      </c>
      <c r="C51" s="86" t="s">
        <v>9</v>
      </c>
      <c r="D51" s="86"/>
      <c r="E51" s="86"/>
      <c r="F51" s="6"/>
      <c r="G51" s="6"/>
      <c r="H51" s="6"/>
    </row>
    <row r="52" spans="1:8" ht="26.25" customHeight="1">
      <c r="A52" s="5"/>
      <c r="B52" s="6"/>
      <c r="C52" s="8" t="s">
        <v>10</v>
      </c>
      <c r="D52" s="85" t="s">
        <v>35</v>
      </c>
      <c r="E52" s="85"/>
      <c r="F52" s="85"/>
      <c r="G52" s="85"/>
      <c r="H52" s="6"/>
    </row>
    <row r="53" spans="3:6" ht="30" customHeight="1">
      <c r="C53" s="9" t="s">
        <v>11</v>
      </c>
      <c r="D53" s="85" t="s">
        <v>12</v>
      </c>
      <c r="E53" s="85"/>
      <c r="F53" s="85"/>
    </row>
  </sheetData>
  <sheetProtection/>
  <mergeCells count="14">
    <mergeCell ref="B9:B10"/>
    <mergeCell ref="C9:C10"/>
    <mergeCell ref="D9:G9"/>
    <mergeCell ref="H9:H10"/>
    <mergeCell ref="D52:G52"/>
    <mergeCell ref="D53:F53"/>
    <mergeCell ref="C51:E51"/>
    <mergeCell ref="A1:B1"/>
    <mergeCell ref="B2:G2"/>
    <mergeCell ref="A4:C4"/>
    <mergeCell ref="A5:C5"/>
    <mergeCell ref="A7:H7"/>
    <mergeCell ref="A8:H8"/>
    <mergeCell ref="A9:A10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landscape" paperSize="9" scale="90" r:id="rId1"/>
  <headerFooter alignWithMargins="0">
    <oddFooter xml:space="preserve">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yamata01</dc:creator>
  <cp:keywords/>
  <dc:description/>
  <cp:lastModifiedBy>User1</cp:lastModifiedBy>
  <cp:lastPrinted>2012-04-22T05:35:27Z</cp:lastPrinted>
  <dcterms:created xsi:type="dcterms:W3CDTF">2004-12-21T03:45:36Z</dcterms:created>
  <dcterms:modified xsi:type="dcterms:W3CDTF">2012-04-22T05:36:57Z</dcterms:modified>
  <cp:category/>
  <cp:version/>
  <cp:contentType/>
  <cp:contentStatus/>
</cp:coreProperties>
</file>